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ay\Desktop\2024\حسابات د رجب\"/>
    </mc:Choice>
  </mc:AlternateContent>
  <bookViews>
    <workbookView xWindow="0" yWindow="0" windowWidth="20490" windowHeight="7620" tabRatio="868" firstSheet="2" activeTab="2"/>
  </bookViews>
  <sheets>
    <sheet name="Sheet2" sheetId="59" r:id="rId1"/>
    <sheet name="مجمع (2)" sheetId="57" r:id="rId2"/>
    <sheet name="مجمع" sheetId="18" r:id="rId3"/>
    <sheet name="مستخلص (150)" sheetId="56" r:id="rId4"/>
    <sheet name="مستخلص (149)" sheetId="55" r:id="rId5"/>
    <sheet name="مستخلص (148)" sheetId="54" r:id="rId6"/>
    <sheet name="مستخلص (147)" sheetId="53" r:id="rId7"/>
    <sheet name="مستخلص (146)" sheetId="52" r:id="rId8"/>
    <sheet name="مستخلص (145)" sheetId="51" r:id="rId9"/>
    <sheet name="مستخلص (144)" sheetId="50" r:id="rId10"/>
    <sheet name="مستخلص (143)" sheetId="49" r:id="rId11"/>
    <sheet name="مستخلص (142)" sheetId="48" r:id="rId12"/>
    <sheet name="مستخلص (141)" sheetId="47" r:id="rId13"/>
    <sheet name="مستخلص (140)" sheetId="46" r:id="rId14"/>
    <sheet name="مستخلص (139)" sheetId="44" r:id="rId15"/>
    <sheet name="مستخلص (138)" sheetId="43" r:id="rId16"/>
    <sheet name="مستخلص (137)" sheetId="42" r:id="rId17"/>
    <sheet name="مستخلص (136)" sheetId="41" r:id="rId18"/>
    <sheet name="مستخلص (135)" sheetId="40" r:id="rId19"/>
    <sheet name="مستخلص (134)" sheetId="39" r:id="rId20"/>
    <sheet name="مستخلص (133)" sheetId="38" r:id="rId21"/>
    <sheet name="مستخلص (132)" sheetId="37" r:id="rId22"/>
    <sheet name="مستخلص (131)" sheetId="36" r:id="rId23"/>
    <sheet name="مستخلص (130)" sheetId="35" r:id="rId24"/>
    <sheet name="مستخلص (129)" sheetId="34" r:id="rId25"/>
    <sheet name="مستخلص (128)" sheetId="32" r:id="rId26"/>
    <sheet name="مستخلص (127)" sheetId="31" r:id="rId27"/>
    <sheet name="مستخلص (126)" sheetId="30" r:id="rId28"/>
    <sheet name="مستخلص (125)" sheetId="29" r:id="rId29"/>
    <sheet name="مستخلص (124)" sheetId="28" r:id="rId30"/>
    <sheet name="مستخلص (123)" sheetId="33" r:id="rId31"/>
    <sheet name="مستخلص (122)" sheetId="24" r:id="rId32"/>
    <sheet name="مستخلص (121)" sheetId="25" r:id="rId33"/>
    <sheet name="مستخلص (120)" sheetId="23" r:id="rId34"/>
    <sheet name="مستخلص (119)" sheetId="22" r:id="rId35"/>
    <sheet name="مستخلص (118)" sheetId="20" r:id="rId36"/>
    <sheet name="مستخلص (117)" sheetId="19" r:id="rId37"/>
    <sheet name="مستخلص (116)" sheetId="17" r:id="rId38"/>
    <sheet name="مستخلص (115)" sheetId="16" r:id="rId39"/>
    <sheet name="مستخلص (114)" sheetId="15" r:id="rId40"/>
    <sheet name="مستخلص (113)" sheetId="14" r:id="rId41"/>
    <sheet name="مستخلص (112)" sheetId="13" r:id="rId42"/>
    <sheet name="مستخلص (111)" sheetId="12" r:id="rId43"/>
    <sheet name="مستخلص (110)" sheetId="21" r:id="rId44"/>
    <sheet name="مستخلص (109)" sheetId="11" r:id="rId45"/>
    <sheet name="مستخلص (108)" sheetId="10" r:id="rId46"/>
    <sheet name="مستخلص (107)" sheetId="9" r:id="rId47"/>
    <sheet name="مستخلص (106)" sheetId="8" r:id="rId48"/>
    <sheet name="مستخلص (105)" sheetId="7" r:id="rId49"/>
    <sheet name="مستخلص (104)" sheetId="6" r:id="rId50"/>
    <sheet name="مستخلص (103)" sheetId="5" r:id="rId51"/>
    <sheet name="مستخلص (102)" sheetId="4" r:id="rId52"/>
    <sheet name="مستخلص 101" sheetId="2" r:id="rId53"/>
    <sheet name="مصاريف الشركة" sheetId="27" r:id="rId54"/>
    <sheet name="رواتب" sheetId="26" r:id="rId55"/>
  </sheets>
  <definedNames>
    <definedName name="_xlnm.Print_Area" localSheetId="54">رواتب!$A$1:$F$40</definedName>
    <definedName name="_xlnm.Print_Area" localSheetId="2">مجمع!$A$1:$H$53</definedName>
    <definedName name="_xlnm.Print_Area" localSheetId="1">'مجمع (2)'!$A$1:$Q$58</definedName>
    <definedName name="_xlnm.Print_Area" localSheetId="51">'مستخلص (102)'!$A$1:$H$29</definedName>
    <definedName name="_xlnm.Print_Area" localSheetId="50">'مستخلص (103)'!$A$1:$H$29</definedName>
    <definedName name="_xlnm.Print_Area" localSheetId="49">'مستخلص (104)'!$A$1:$H$30</definedName>
    <definedName name="_xlnm.Print_Area" localSheetId="48">'مستخلص (105)'!$A$1:$H$30</definedName>
    <definedName name="_xlnm.Print_Area" localSheetId="47">'مستخلص (106)'!$A$1:$H$29</definedName>
    <definedName name="_xlnm.Print_Area" localSheetId="46">'مستخلص (107)'!$A$1:$H$30</definedName>
    <definedName name="_xlnm.Print_Area" localSheetId="45">'مستخلص (108)'!$A$1:$H$30</definedName>
    <definedName name="_xlnm.Print_Area" localSheetId="44">'مستخلص (109)'!$A$1:$H$32</definedName>
    <definedName name="_xlnm.Print_Area" localSheetId="43">'مستخلص (110)'!$A$1:$H$27</definedName>
    <definedName name="_xlnm.Print_Area" localSheetId="42">'مستخلص (111)'!$A$1:$H$30</definedName>
    <definedName name="_xlnm.Print_Area" localSheetId="41">'مستخلص (112)'!$A$1:$H$30</definedName>
    <definedName name="_xlnm.Print_Area" localSheetId="40">'مستخلص (113)'!$A$1:$H$30</definedName>
    <definedName name="_xlnm.Print_Area" localSheetId="39">'مستخلص (114)'!$A$1:$H$30</definedName>
    <definedName name="_xlnm.Print_Area" localSheetId="38">'مستخلص (115)'!$A$1:$H$30</definedName>
    <definedName name="_xlnm.Print_Area" localSheetId="37">'مستخلص (116)'!$A$1:$H$30</definedName>
    <definedName name="_xlnm.Print_Area" localSheetId="36">'مستخلص (117)'!$A$1:$H$37</definedName>
    <definedName name="_xlnm.Print_Area" localSheetId="35">'مستخلص (118)'!$A$1:$H$32</definedName>
    <definedName name="_xlnm.Print_Area" localSheetId="34">'مستخلص (119)'!$A$1:$H$29</definedName>
    <definedName name="_xlnm.Print_Area" localSheetId="33">'مستخلص (120)'!$A$1:$H$30</definedName>
    <definedName name="_xlnm.Print_Area" localSheetId="32">'مستخلص (121)'!$A$1:$H$30</definedName>
    <definedName name="_xlnm.Print_Area" localSheetId="31">'مستخلص (122)'!$A$1:$H$30</definedName>
    <definedName name="_xlnm.Print_Area" localSheetId="30">'مستخلص (123)'!$A$1:$H$31</definedName>
    <definedName name="_xlnm.Print_Area" localSheetId="29">'مستخلص (124)'!$A$1:$H$27</definedName>
    <definedName name="_xlnm.Print_Area" localSheetId="28">'مستخلص (125)'!$A$1:$H$36</definedName>
    <definedName name="_xlnm.Print_Area" localSheetId="27">'مستخلص (126)'!$A$1:$H$30</definedName>
    <definedName name="_xlnm.Print_Area" localSheetId="26">'مستخلص (127)'!$A$1:$H$30</definedName>
    <definedName name="_xlnm.Print_Area" localSheetId="25">'مستخلص (128)'!$A$1:$H$30</definedName>
    <definedName name="_xlnm.Print_Area" localSheetId="24">'مستخلص (129)'!$A$1:$H$30</definedName>
    <definedName name="_xlnm.Print_Area" localSheetId="23">'مستخلص (130)'!$A$1:$H$30</definedName>
    <definedName name="_xlnm.Print_Area" localSheetId="22">'مستخلص (131)'!$A$1:$H$30</definedName>
    <definedName name="_xlnm.Print_Area" localSheetId="21">'مستخلص (132)'!$A$1:$H$30</definedName>
    <definedName name="_xlnm.Print_Area" localSheetId="20">'مستخلص (133)'!$A$1:$H$32</definedName>
    <definedName name="_xlnm.Print_Area" localSheetId="19">'مستخلص (134)'!$A$1:$H$30</definedName>
    <definedName name="_xlnm.Print_Area" localSheetId="18">'مستخلص (135)'!$A$1:$H$30</definedName>
    <definedName name="_xlnm.Print_Area" localSheetId="17">'مستخلص (136)'!$A$1:$H$30</definedName>
    <definedName name="_xlnm.Print_Area" localSheetId="16">'مستخلص (137)'!$A$1:$H$30</definedName>
    <definedName name="_xlnm.Print_Area" localSheetId="15">'مستخلص (138)'!$A$1:$H$30</definedName>
    <definedName name="_xlnm.Print_Area" localSheetId="14">'مستخلص (139)'!$A$1:$H$30</definedName>
    <definedName name="_xlnm.Print_Area" localSheetId="13">'مستخلص (140)'!$A$1:$H$30</definedName>
    <definedName name="_xlnm.Print_Area" localSheetId="12">'مستخلص (141)'!$A$1:$H$32</definedName>
    <definedName name="_xlnm.Print_Area" localSheetId="11">'مستخلص (142)'!$A$1:$H$29</definedName>
    <definedName name="_xlnm.Print_Area" localSheetId="10">'مستخلص (143)'!$A$1:$H$30</definedName>
    <definedName name="_xlnm.Print_Area" localSheetId="9">'مستخلص (144)'!$A$1:$H$30</definedName>
    <definedName name="_xlnm.Print_Area" localSheetId="8">'مستخلص (145)'!$A$1:$H$31</definedName>
    <definedName name="_xlnm.Print_Area" localSheetId="7">'مستخلص (146)'!$A$1:$H$30</definedName>
    <definedName name="_xlnm.Print_Area" localSheetId="6">'مستخلص (147)'!$A$1:$H$30</definedName>
    <definedName name="_xlnm.Print_Area" localSheetId="5">'مستخلص (148)'!$A$1:$H$30</definedName>
    <definedName name="_xlnm.Print_Area" localSheetId="4">'مستخلص (149)'!$A$1:$H$32</definedName>
    <definedName name="_xlnm.Print_Area" localSheetId="3">'مستخلص (150)'!$A$1:$H$30</definedName>
    <definedName name="_xlnm.Print_Area" localSheetId="53">'مصاريف الشركة'!$A$1:$E$32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6" l="1"/>
  <c r="F13" i="16"/>
  <c r="H10" i="6"/>
  <c r="H11" i="6"/>
  <c r="H12" i="6"/>
  <c r="H13" i="6"/>
  <c r="H9" i="6"/>
  <c r="F10" i="6"/>
  <c r="F11" i="6"/>
  <c r="F12" i="6"/>
  <c r="F13" i="6"/>
  <c r="F9" i="6"/>
  <c r="G50" i="18" l="1"/>
  <c r="C27" i="54"/>
  <c r="H10" i="54"/>
  <c r="A21" i="52" l="1"/>
  <c r="A21" i="54"/>
  <c r="A23" i="55"/>
  <c r="F9" i="50" l="1"/>
  <c r="A21" i="49"/>
  <c r="F14" i="49"/>
  <c r="F13" i="49"/>
  <c r="H20" i="47" l="1"/>
  <c r="F20" i="47"/>
  <c r="H19" i="47"/>
  <c r="F19" i="47"/>
  <c r="H18" i="47"/>
  <c r="F18" i="47"/>
  <c r="K20" i="35"/>
  <c r="D10" i="35"/>
  <c r="C27" i="34" l="1"/>
  <c r="F9" i="34"/>
  <c r="A21" i="34"/>
  <c r="A21" i="32"/>
  <c r="F13" i="33"/>
  <c r="H13" i="33" s="1"/>
  <c r="F12" i="33"/>
  <c r="H12" i="33"/>
  <c r="F10" i="33"/>
  <c r="H10" i="33" s="1"/>
  <c r="F11" i="33"/>
  <c r="H11" i="33" s="1"/>
  <c r="A18" i="28" l="1"/>
  <c r="F10" i="16"/>
  <c r="A18" i="21"/>
  <c r="A21" i="12"/>
  <c r="H20" i="9"/>
  <c r="H21" i="11"/>
  <c r="H22" i="11" s="1"/>
  <c r="F21" i="11"/>
  <c r="F20" i="11"/>
  <c r="H20" i="11" s="1"/>
  <c r="H19" i="11"/>
  <c r="F19" i="11"/>
  <c r="H18" i="11"/>
  <c r="F18" i="11"/>
  <c r="F17" i="11"/>
  <c r="H17" i="11" s="1"/>
  <c r="F16" i="11"/>
  <c r="H16" i="11" s="1"/>
  <c r="C29" i="11" l="1"/>
  <c r="A21" i="9"/>
  <c r="C27" i="9"/>
  <c r="F10" i="9"/>
  <c r="H10" i="9" s="1"/>
  <c r="A20" i="8"/>
  <c r="A21" i="7"/>
  <c r="A21" i="6"/>
  <c r="F13" i="11"/>
  <c r="F14" i="11"/>
  <c r="F15" i="11"/>
  <c r="H15" i="11" s="1"/>
  <c r="A20" i="5"/>
  <c r="H11" i="2" l="1"/>
  <c r="H12" i="2"/>
  <c r="H13" i="2"/>
  <c r="H14" i="2"/>
  <c r="F14" i="2"/>
  <c r="F10" i="2"/>
  <c r="F11" i="2"/>
  <c r="F12" i="2"/>
  <c r="F13" i="2"/>
  <c r="F9" i="2"/>
  <c r="D180" i="59"/>
  <c r="H2" i="18" l="1"/>
  <c r="E75" i="59" l="1"/>
  <c r="F73" i="59"/>
  <c r="D75" i="59"/>
  <c r="E39" i="59"/>
  <c r="F37" i="59"/>
  <c r="D39" i="59"/>
  <c r="F53" i="59"/>
  <c r="D55" i="59"/>
  <c r="E134" i="59"/>
  <c r="F132" i="59"/>
  <c r="D134" i="59"/>
  <c r="D143" i="59"/>
  <c r="F141" i="59"/>
  <c r="F52" i="59"/>
  <c r="F131" i="59"/>
  <c r="F36" i="59"/>
  <c r="F51" i="59"/>
  <c r="F72" i="59"/>
  <c r="E96" i="59"/>
  <c r="F94" i="59"/>
  <c r="E175" i="59"/>
  <c r="D175" i="59"/>
  <c r="F173" i="59"/>
  <c r="F172" i="59"/>
  <c r="E167" i="59"/>
  <c r="D167" i="59"/>
  <c r="F165" i="59"/>
  <c r="F164" i="59"/>
  <c r="F149" i="59"/>
  <c r="F148" i="59"/>
  <c r="F35" i="59"/>
  <c r="F130" i="59"/>
  <c r="F71" i="59"/>
  <c r="F93" i="59"/>
  <c r="F157" i="59"/>
  <c r="F34" i="59"/>
  <c r="E109" i="59"/>
  <c r="F106" i="59"/>
  <c r="D109" i="59"/>
  <c r="E159" i="59"/>
  <c r="D159" i="59"/>
  <c r="F156" i="59"/>
  <c r="F50" i="59"/>
  <c r="F49" i="59"/>
  <c r="F105" i="59"/>
  <c r="F128" i="59"/>
  <c r="F140" i="59"/>
  <c r="F129" i="59"/>
  <c r="F127" i="59"/>
  <c r="F126" i="59"/>
  <c r="F70" i="59"/>
  <c r="F69" i="59"/>
  <c r="F68" i="59"/>
  <c r="F67" i="59"/>
  <c r="F66" i="59"/>
  <c r="F65" i="59"/>
  <c r="F92" i="59"/>
  <c r="F91" i="59"/>
  <c r="F90" i="59"/>
  <c r="F33" i="59"/>
  <c r="F32" i="59"/>
  <c r="F31" i="59"/>
  <c r="F30" i="59"/>
  <c r="F29" i="59"/>
  <c r="F28" i="59"/>
  <c r="F27" i="59"/>
  <c r="F26" i="59"/>
  <c r="E151" i="59"/>
  <c r="D151" i="59"/>
  <c r="F147" i="59"/>
  <c r="E143" i="59"/>
  <c r="F139" i="59"/>
  <c r="F138" i="59"/>
  <c r="F125" i="59"/>
  <c r="F124" i="59"/>
  <c r="F123" i="59"/>
  <c r="F122" i="59"/>
  <c r="F121" i="59"/>
  <c r="F120" i="59"/>
  <c r="F119" i="59"/>
  <c r="E115" i="59"/>
  <c r="D115" i="59"/>
  <c r="F113" i="59"/>
  <c r="F115" i="59" s="1"/>
  <c r="F104" i="59"/>
  <c r="F103" i="59"/>
  <c r="F102" i="59"/>
  <c r="F101" i="59"/>
  <c r="F100" i="59"/>
  <c r="F89" i="59"/>
  <c r="F88" i="59"/>
  <c r="F87" i="59"/>
  <c r="F86" i="59"/>
  <c r="F85" i="59"/>
  <c r="F84" i="59"/>
  <c r="F83" i="59"/>
  <c r="D82" i="59"/>
  <c r="D96" i="59" s="1"/>
  <c r="F81" i="59"/>
  <c r="F80" i="59"/>
  <c r="F64" i="59"/>
  <c r="F63" i="59"/>
  <c r="F62" i="59"/>
  <c r="F61" i="59"/>
  <c r="F60" i="59"/>
  <c r="F48" i="59"/>
  <c r="F47" i="59"/>
  <c r="F46" i="59"/>
  <c r="F45" i="59"/>
  <c r="F25" i="59"/>
  <c r="F24" i="59"/>
  <c r="F23" i="59"/>
  <c r="F22" i="59"/>
  <c r="F21" i="59"/>
  <c r="F20" i="59"/>
  <c r="F19" i="59"/>
  <c r="F18" i="59"/>
  <c r="F17" i="59"/>
  <c r="E12" i="59"/>
  <c r="F10" i="59"/>
  <c r="F9" i="59"/>
  <c r="F8" i="59"/>
  <c r="F7" i="59"/>
  <c r="F6" i="59"/>
  <c r="D12" i="59"/>
  <c r="F75" i="59" l="1"/>
  <c r="F55" i="59"/>
  <c r="F39" i="59"/>
  <c r="F134" i="59"/>
  <c r="F167" i="59"/>
  <c r="F175" i="59"/>
  <c r="F151" i="59"/>
  <c r="F159" i="59"/>
  <c r="F109" i="59"/>
  <c r="F143" i="59"/>
  <c r="F82" i="59"/>
  <c r="F96" i="59" s="1"/>
  <c r="F5" i="59"/>
  <c r="F12" i="59" s="1"/>
  <c r="A23" i="38" l="1"/>
  <c r="D35" i="18"/>
  <c r="E52" i="18"/>
  <c r="E51" i="18"/>
  <c r="E50" i="18"/>
  <c r="E49" i="18"/>
  <c r="E48" i="18"/>
  <c r="E47" i="18"/>
  <c r="E46" i="18"/>
  <c r="E45" i="18"/>
  <c r="E44" i="18"/>
  <c r="E43" i="18"/>
  <c r="E42" i="18"/>
  <c r="E41" i="18"/>
  <c r="E40" i="18"/>
  <c r="E39" i="18"/>
  <c r="E38" i="18"/>
  <c r="D52" i="18"/>
  <c r="D51" i="18"/>
  <c r="D50" i="18"/>
  <c r="D49" i="18"/>
  <c r="D48" i="18"/>
  <c r="D47" i="18"/>
  <c r="D46" i="18"/>
  <c r="D45" i="18"/>
  <c r="D44" i="18"/>
  <c r="D43" i="18"/>
  <c r="D42" i="18"/>
  <c r="D41" i="18"/>
  <c r="D40" i="18"/>
  <c r="D39" i="18"/>
  <c r="D38" i="18"/>
  <c r="C52" i="18"/>
  <c r="C51" i="18"/>
  <c r="C50" i="18"/>
  <c r="C49" i="18"/>
  <c r="C48" i="18"/>
  <c r="C47" i="18"/>
  <c r="C46" i="18"/>
  <c r="C45" i="18"/>
  <c r="C44" i="18"/>
  <c r="C43" i="18"/>
  <c r="C42" i="18"/>
  <c r="C41" i="18"/>
  <c r="C40" i="18"/>
  <c r="C39" i="18"/>
  <c r="C38" i="18"/>
  <c r="F9" i="54"/>
  <c r="H9" i="54" s="1"/>
  <c r="A21" i="56"/>
  <c r="F12" i="52"/>
  <c r="F13" i="52"/>
  <c r="F14" i="52"/>
  <c r="F15" i="52"/>
  <c r="F16" i="52"/>
  <c r="A21" i="53" l="1"/>
  <c r="A22" i="51"/>
  <c r="H14" i="50"/>
  <c r="F14" i="50"/>
  <c r="H10" i="50"/>
  <c r="H11" i="50"/>
  <c r="H12" i="50"/>
  <c r="H13" i="50"/>
  <c r="H9" i="50"/>
  <c r="F10" i="50"/>
  <c r="F11" i="50"/>
  <c r="F12" i="50"/>
  <c r="F13" i="50"/>
  <c r="A20" i="48"/>
  <c r="H18" i="48"/>
  <c r="H17" i="48"/>
  <c r="H16" i="48"/>
  <c r="H15" i="48"/>
  <c r="A23" i="47"/>
  <c r="A21" i="46"/>
  <c r="A21" i="44"/>
  <c r="F9" i="44"/>
  <c r="A21" i="43"/>
  <c r="A21" i="42"/>
  <c r="A21" i="41"/>
  <c r="E37" i="18" l="1"/>
  <c r="E36" i="18"/>
  <c r="D37" i="18"/>
  <c r="D36" i="18"/>
  <c r="C37" i="18"/>
  <c r="C36" i="18"/>
  <c r="A21" i="40"/>
  <c r="A21" i="39"/>
  <c r="G31" i="18"/>
  <c r="E35" i="18"/>
  <c r="E34" i="18"/>
  <c r="E33" i="18"/>
  <c r="E32" i="18"/>
  <c r="E31" i="18"/>
  <c r="E30" i="18"/>
  <c r="E29" i="18"/>
  <c r="E28" i="18"/>
  <c r="D34" i="18"/>
  <c r="D33" i="18"/>
  <c r="D32" i="18"/>
  <c r="D31" i="18"/>
  <c r="D30" i="18"/>
  <c r="D29" i="18"/>
  <c r="D28" i="18"/>
  <c r="C35" i="18"/>
  <c r="C34" i="18"/>
  <c r="C33" i="18"/>
  <c r="C32" i="18"/>
  <c r="C31" i="18"/>
  <c r="C30" i="18"/>
  <c r="C29" i="18"/>
  <c r="C28" i="18"/>
  <c r="A21" i="37"/>
  <c r="A21" i="36"/>
  <c r="A21" i="35"/>
  <c r="A21" i="31"/>
  <c r="G22" i="18" l="1"/>
  <c r="E27" i="18"/>
  <c r="E26" i="18"/>
  <c r="E25" i="18"/>
  <c r="E24" i="18"/>
  <c r="E23" i="18"/>
  <c r="E22" i="18"/>
  <c r="E21" i="18"/>
  <c r="E20" i="18"/>
  <c r="D27" i="18"/>
  <c r="D26" i="18"/>
  <c r="D25" i="18"/>
  <c r="D24" i="18"/>
  <c r="D23" i="18"/>
  <c r="D22" i="18"/>
  <c r="D21" i="18"/>
  <c r="D20" i="18"/>
  <c r="C27" i="18"/>
  <c r="C26" i="18"/>
  <c r="C25" i="18"/>
  <c r="C24" i="18"/>
  <c r="F24" i="29"/>
  <c r="H24" i="29" s="1"/>
  <c r="F23" i="29"/>
  <c r="H23" i="29" s="1"/>
  <c r="F22" i="29"/>
  <c r="H22" i="29" s="1"/>
  <c r="F21" i="29"/>
  <c r="H21" i="29" s="1"/>
  <c r="F20" i="29"/>
  <c r="H20" i="29" s="1"/>
  <c r="F19" i="29"/>
  <c r="H19" i="29" s="1"/>
  <c r="C23" i="18"/>
  <c r="C22" i="18"/>
  <c r="C21" i="18"/>
  <c r="C20" i="18"/>
  <c r="F10" i="29"/>
  <c r="H10" i="29" s="1"/>
  <c r="F11" i="29"/>
  <c r="H11" i="29" s="1"/>
  <c r="F12" i="29"/>
  <c r="H12" i="29" s="1"/>
  <c r="F13" i="29"/>
  <c r="H13" i="29" s="1"/>
  <c r="F14" i="29"/>
  <c r="H14" i="29" s="1"/>
  <c r="F15" i="29"/>
  <c r="H15" i="29" s="1"/>
  <c r="F16" i="29"/>
  <c r="H16" i="29" s="1"/>
  <c r="F17" i="29"/>
  <c r="H17" i="29" s="1"/>
  <c r="F18" i="29"/>
  <c r="H18" i="29" s="1"/>
  <c r="F25" i="29"/>
  <c r="H25" i="29" s="1"/>
  <c r="A27" i="29"/>
  <c r="H14" i="33"/>
  <c r="H15" i="33"/>
  <c r="H16" i="33"/>
  <c r="H17" i="33"/>
  <c r="H18" i="33"/>
  <c r="F9" i="33"/>
  <c r="H9" i="33" s="1"/>
  <c r="E19" i="18"/>
  <c r="A22" i="33" l="1"/>
  <c r="A21" i="25"/>
  <c r="A23" i="20"/>
  <c r="A20" i="22"/>
  <c r="A21" i="23"/>
  <c r="F12" i="22"/>
  <c r="F13" i="22"/>
  <c r="F14" i="22"/>
  <c r="F15" i="22"/>
  <c r="F16" i="22"/>
  <c r="F17" i="22"/>
  <c r="F18" i="22"/>
  <c r="F12" i="17"/>
  <c r="F10" i="20"/>
  <c r="F11" i="20"/>
  <c r="F12" i="20"/>
  <c r="F13" i="20"/>
  <c r="F14" i="20"/>
  <c r="F15" i="20"/>
  <c r="F16" i="20"/>
  <c r="F17" i="20"/>
  <c r="F18" i="20"/>
  <c r="F19" i="20"/>
  <c r="F20" i="20"/>
  <c r="F21" i="20"/>
  <c r="E18" i="18"/>
  <c r="E17" i="18"/>
  <c r="E16" i="18"/>
  <c r="E15" i="18"/>
  <c r="D19" i="18"/>
  <c r="D18" i="18"/>
  <c r="D17" i="18"/>
  <c r="D16" i="18"/>
  <c r="D15" i="18"/>
  <c r="C19" i="18"/>
  <c r="C18" i="18"/>
  <c r="C17" i="18"/>
  <c r="C16" i="18"/>
  <c r="C15" i="18"/>
  <c r="E14" i="18"/>
  <c r="E13" i="18"/>
  <c r="E12" i="18"/>
  <c r="E11" i="18"/>
  <c r="D14" i="18"/>
  <c r="D13" i="18"/>
  <c r="D12" i="18"/>
  <c r="D11" i="18"/>
  <c r="C14" i="18"/>
  <c r="C13" i="18"/>
  <c r="C12" i="18"/>
  <c r="H10" i="19"/>
  <c r="H12" i="19"/>
  <c r="H14" i="19"/>
  <c r="H15" i="19"/>
  <c r="H16" i="19"/>
  <c r="H17" i="19"/>
  <c r="F24" i="19"/>
  <c r="H24" i="19" s="1"/>
  <c r="F23" i="19"/>
  <c r="H23" i="19" s="1"/>
  <c r="H22" i="19"/>
  <c r="F26" i="19"/>
  <c r="H26" i="19" s="1"/>
  <c r="F17" i="19"/>
  <c r="F18" i="19"/>
  <c r="H18" i="19" s="1"/>
  <c r="F19" i="19"/>
  <c r="H19" i="19" s="1"/>
  <c r="F20" i="19"/>
  <c r="H20" i="19" s="1"/>
  <c r="F21" i="19"/>
  <c r="H21" i="19" s="1"/>
  <c r="F25" i="19"/>
  <c r="H25" i="19" s="1"/>
  <c r="F13" i="19"/>
  <c r="H13" i="19" s="1"/>
  <c r="F14" i="19"/>
  <c r="F15" i="19"/>
  <c r="F16" i="19"/>
  <c r="A21" i="17"/>
  <c r="H12" i="16"/>
  <c r="H13" i="16"/>
  <c r="A21" i="16"/>
  <c r="A21" i="15"/>
  <c r="A21" i="14"/>
  <c r="A21" i="13"/>
  <c r="C11" i="18"/>
  <c r="E10" i="18"/>
  <c r="D10" i="18"/>
  <c r="C10" i="18"/>
  <c r="A23" i="11" l="1"/>
  <c r="A21" i="10"/>
  <c r="G9" i="18"/>
  <c r="E9" i="18"/>
  <c r="D9" i="18"/>
  <c r="C9" i="18"/>
  <c r="F15" i="8"/>
  <c r="H15" i="8" s="1"/>
  <c r="F12" i="8"/>
  <c r="H12" i="8" s="1"/>
  <c r="F10" i="8"/>
  <c r="H10" i="8" s="1"/>
  <c r="F11" i="8"/>
  <c r="H11" i="8" s="1"/>
  <c r="F13" i="8"/>
  <c r="H13" i="8" s="1"/>
  <c r="F14" i="8"/>
  <c r="H14" i="8" s="1"/>
  <c r="F16" i="8"/>
  <c r="H16" i="8" s="1"/>
  <c r="F17" i="8"/>
  <c r="H17" i="8" s="1"/>
  <c r="F18" i="8"/>
  <c r="H18" i="8" s="1"/>
  <c r="F9" i="8"/>
  <c r="D8" i="18"/>
  <c r="E8" i="18"/>
  <c r="C8" i="18"/>
  <c r="E7" i="18"/>
  <c r="D7" i="18"/>
  <c r="C7" i="18"/>
  <c r="H11" i="7"/>
  <c r="H10" i="7"/>
  <c r="F9" i="7"/>
  <c r="E6" i="18" l="1"/>
  <c r="D6" i="18"/>
  <c r="C6" i="18"/>
  <c r="C25" i="6"/>
  <c r="C26" i="6"/>
  <c r="E5" i="18"/>
  <c r="D5" i="18"/>
  <c r="F10" i="5"/>
  <c r="F11" i="5"/>
  <c r="F9" i="5"/>
  <c r="C5" i="18"/>
  <c r="A20" i="4"/>
  <c r="F10" i="4"/>
  <c r="F11" i="4"/>
  <c r="F9" i="4"/>
  <c r="D4" i="18"/>
  <c r="E4" i="18"/>
  <c r="C4" i="18"/>
  <c r="C3" i="18"/>
  <c r="E3" i="18"/>
  <c r="D3" i="18"/>
  <c r="A20" i="2"/>
  <c r="N15" i="57"/>
  <c r="O13" i="57"/>
  <c r="M25" i="57"/>
  <c r="N31" i="57"/>
  <c r="M31" i="57"/>
  <c r="O29" i="57"/>
  <c r="O31" i="57" s="1"/>
  <c r="N56" i="57"/>
  <c r="M56" i="57"/>
  <c r="O54" i="57"/>
  <c r="N50" i="57"/>
  <c r="M50" i="57"/>
  <c r="O48" i="57"/>
  <c r="O47" i="57"/>
  <c r="O50" i="57" s="1"/>
  <c r="N43" i="57"/>
  <c r="M43" i="57"/>
  <c r="O41" i="57"/>
  <c r="O40" i="57"/>
  <c r="O39" i="57"/>
  <c r="O38" i="57"/>
  <c r="O37" i="57"/>
  <c r="O36" i="57"/>
  <c r="O35" i="57"/>
  <c r="O43" i="57" s="1"/>
  <c r="E40" i="57"/>
  <c r="F51" i="57"/>
  <c r="E51" i="57"/>
  <c r="G49" i="57"/>
  <c r="G48" i="57"/>
  <c r="G47" i="57"/>
  <c r="G46" i="57"/>
  <c r="G45" i="57"/>
  <c r="G51" i="57" s="1"/>
  <c r="F11" i="32"/>
  <c r="G38" i="57"/>
  <c r="G37" i="57"/>
  <c r="G36" i="57"/>
  <c r="G35" i="57"/>
  <c r="N25" i="57"/>
  <c r="O23" i="57"/>
  <c r="O22" i="57"/>
  <c r="O21" i="57"/>
  <c r="O20" i="57"/>
  <c r="O19" i="57"/>
  <c r="F27" i="57"/>
  <c r="G56" i="57" s="1"/>
  <c r="G25" i="57"/>
  <c r="E27" i="57"/>
  <c r="G24" i="57"/>
  <c r="G23" i="57"/>
  <c r="G22" i="57"/>
  <c r="G21" i="57"/>
  <c r="G20" i="57"/>
  <c r="G19" i="57"/>
  <c r="G18" i="57"/>
  <c r="G17" i="57"/>
  <c r="F12" i="57"/>
  <c r="O12" i="57"/>
  <c r="O11" i="57"/>
  <c r="O10" i="57"/>
  <c r="O9" i="57"/>
  <c r="O8" i="57"/>
  <c r="O7" i="57"/>
  <c r="M6" i="57"/>
  <c r="O6" i="57" s="1"/>
  <c r="O5" i="57"/>
  <c r="O4" i="57"/>
  <c r="G10" i="57"/>
  <c r="G9" i="57"/>
  <c r="C24" i="56"/>
  <c r="C23" i="56"/>
  <c r="H14" i="56"/>
  <c r="H13" i="56"/>
  <c r="F12" i="56"/>
  <c r="H12" i="56" s="1"/>
  <c r="H11" i="56"/>
  <c r="F11" i="56"/>
  <c r="F10" i="56"/>
  <c r="H10" i="56" s="1"/>
  <c r="F9" i="56"/>
  <c r="H9" i="56" s="1"/>
  <c r="H20" i="56" s="1"/>
  <c r="C26" i="55"/>
  <c r="C25" i="55"/>
  <c r="F21" i="55"/>
  <c r="H21" i="55" s="1"/>
  <c r="F20" i="55"/>
  <c r="H20" i="55" s="1"/>
  <c r="F19" i="55"/>
  <c r="H19" i="55" s="1"/>
  <c r="F18" i="55"/>
  <c r="H18" i="55" s="1"/>
  <c r="F17" i="55"/>
  <c r="H17" i="55" s="1"/>
  <c r="F16" i="55"/>
  <c r="H16" i="55" s="1"/>
  <c r="F15" i="55"/>
  <c r="H15" i="55" s="1"/>
  <c r="F14" i="55"/>
  <c r="H14" i="55" s="1"/>
  <c r="F13" i="55"/>
  <c r="H13" i="55" s="1"/>
  <c r="F12" i="55"/>
  <c r="H12" i="55" s="1"/>
  <c r="H11" i="55"/>
  <c r="F11" i="55"/>
  <c r="F10" i="55"/>
  <c r="H10" i="55" s="1"/>
  <c r="F9" i="55"/>
  <c r="H9" i="55" s="1"/>
  <c r="C24" i="54"/>
  <c r="C23" i="54"/>
  <c r="H17" i="54"/>
  <c r="H16" i="54"/>
  <c r="H15" i="54"/>
  <c r="H13" i="54"/>
  <c r="H12" i="54"/>
  <c r="H11" i="54"/>
  <c r="F10" i="54"/>
  <c r="C24" i="53"/>
  <c r="C23" i="53"/>
  <c r="C22" i="53"/>
  <c r="H14" i="53"/>
  <c r="H13" i="53"/>
  <c r="F12" i="53"/>
  <c r="H12" i="53" s="1"/>
  <c r="F11" i="53"/>
  <c r="H11" i="53" s="1"/>
  <c r="F10" i="53"/>
  <c r="H10" i="53" s="1"/>
  <c r="F9" i="53"/>
  <c r="H9" i="53" s="1"/>
  <c r="F10" i="51"/>
  <c r="H10" i="51" s="1"/>
  <c r="C24" i="52"/>
  <c r="C23" i="52"/>
  <c r="C22" i="52"/>
  <c r="H14" i="52"/>
  <c r="H13" i="52"/>
  <c r="H12" i="52"/>
  <c r="F11" i="52"/>
  <c r="H11" i="52" s="1"/>
  <c r="F10" i="52"/>
  <c r="H10" i="52" s="1"/>
  <c r="F9" i="52"/>
  <c r="H9" i="52" s="1"/>
  <c r="C25" i="51"/>
  <c r="C24" i="51"/>
  <c r="H15" i="51"/>
  <c r="H14" i="51"/>
  <c r="F13" i="51"/>
  <c r="H13" i="51" s="1"/>
  <c r="F12" i="51"/>
  <c r="H12" i="51" s="1"/>
  <c r="F11" i="51"/>
  <c r="H11" i="51" s="1"/>
  <c r="F9" i="51"/>
  <c r="H9" i="51" s="1"/>
  <c r="C24" i="50"/>
  <c r="C23" i="50"/>
  <c r="C24" i="49"/>
  <c r="C23" i="49"/>
  <c r="C22" i="49"/>
  <c r="H14" i="49"/>
  <c r="H13" i="49"/>
  <c r="F12" i="49"/>
  <c r="H12" i="49" s="1"/>
  <c r="F11" i="49"/>
  <c r="H11" i="49" s="1"/>
  <c r="F10" i="49"/>
  <c r="H10" i="49" s="1"/>
  <c r="F9" i="49"/>
  <c r="H9" i="49" s="1"/>
  <c r="F9" i="48"/>
  <c r="H9" i="48" s="1"/>
  <c r="F9" i="42"/>
  <c r="H9" i="42" s="1"/>
  <c r="C23" i="48"/>
  <c r="C22" i="48"/>
  <c r="H14" i="48"/>
  <c r="H13" i="48"/>
  <c r="H12" i="48"/>
  <c r="H11" i="48"/>
  <c r="H10" i="48"/>
  <c r="C26" i="47"/>
  <c r="C25" i="47"/>
  <c r="F21" i="47"/>
  <c r="H21" i="47" s="1"/>
  <c r="F17" i="47"/>
  <c r="H17" i="47" s="1"/>
  <c r="F16" i="47"/>
  <c r="H16" i="47" s="1"/>
  <c r="F15" i="47"/>
  <c r="H15" i="47" s="1"/>
  <c r="F14" i="47"/>
  <c r="H14" i="47" s="1"/>
  <c r="F13" i="47"/>
  <c r="H13" i="47" s="1"/>
  <c r="F12" i="47"/>
  <c r="H12" i="47" s="1"/>
  <c r="F11" i="47"/>
  <c r="H11" i="47" s="1"/>
  <c r="F10" i="47"/>
  <c r="H10" i="47" s="1"/>
  <c r="F9" i="47"/>
  <c r="H9" i="47" s="1"/>
  <c r="C24" i="46"/>
  <c r="C23" i="46"/>
  <c r="C22" i="46"/>
  <c r="H14" i="46"/>
  <c r="H13" i="46"/>
  <c r="H12" i="46"/>
  <c r="F12" i="46"/>
  <c r="H11" i="46"/>
  <c r="F11" i="46"/>
  <c r="F10" i="46"/>
  <c r="H10" i="46" s="1"/>
  <c r="F9" i="46"/>
  <c r="H9" i="46" s="1"/>
  <c r="C24" i="44"/>
  <c r="C23" i="44"/>
  <c r="H14" i="44"/>
  <c r="H13" i="44"/>
  <c r="F12" i="44"/>
  <c r="H12" i="44" s="1"/>
  <c r="F11" i="44"/>
  <c r="H11" i="44" s="1"/>
  <c r="F10" i="44"/>
  <c r="H10" i="44" s="1"/>
  <c r="H9" i="44"/>
  <c r="H20" i="44" s="1"/>
  <c r="C24" i="43"/>
  <c r="C23" i="43"/>
  <c r="H14" i="43"/>
  <c r="H13" i="43"/>
  <c r="F12" i="43"/>
  <c r="H12" i="43" s="1"/>
  <c r="F11" i="43"/>
  <c r="H11" i="43" s="1"/>
  <c r="F10" i="43"/>
  <c r="H10" i="43" s="1"/>
  <c r="F9" i="43"/>
  <c r="H9" i="43" s="1"/>
  <c r="C24" i="42"/>
  <c r="C23" i="42"/>
  <c r="H14" i="42"/>
  <c r="H13" i="42"/>
  <c r="F12" i="42"/>
  <c r="H12" i="42" s="1"/>
  <c r="F11" i="42"/>
  <c r="H11" i="42" s="1"/>
  <c r="F10" i="42"/>
  <c r="H10" i="42" s="1"/>
  <c r="C24" i="41"/>
  <c r="C23" i="41"/>
  <c r="C22" i="41"/>
  <c r="H14" i="41"/>
  <c r="H13" i="41"/>
  <c r="F12" i="41"/>
  <c r="H12" i="41" s="1"/>
  <c r="F11" i="41"/>
  <c r="H11" i="41" s="1"/>
  <c r="F10" i="41"/>
  <c r="H10" i="41" s="1"/>
  <c r="F9" i="41"/>
  <c r="H9" i="41" s="1"/>
  <c r="C24" i="40"/>
  <c r="C23" i="40"/>
  <c r="H14" i="40"/>
  <c r="H13" i="40"/>
  <c r="F12" i="40"/>
  <c r="H12" i="40" s="1"/>
  <c r="F11" i="40"/>
  <c r="H11" i="40" s="1"/>
  <c r="F10" i="40"/>
  <c r="H10" i="40" s="1"/>
  <c r="F9" i="40"/>
  <c r="H9" i="40" s="1"/>
  <c r="C24" i="39"/>
  <c r="C23" i="39"/>
  <c r="C22" i="39"/>
  <c r="H14" i="39"/>
  <c r="H13" i="39"/>
  <c r="H12" i="39"/>
  <c r="F12" i="39"/>
  <c r="H11" i="39"/>
  <c r="F11" i="39"/>
  <c r="F10" i="39"/>
  <c r="H10" i="39" s="1"/>
  <c r="F9" i="39"/>
  <c r="H9" i="39" s="1"/>
  <c r="C26" i="38"/>
  <c r="C25" i="38"/>
  <c r="F21" i="38"/>
  <c r="H21" i="38" s="1"/>
  <c r="F20" i="38"/>
  <c r="H20" i="38" s="1"/>
  <c r="F19" i="38"/>
  <c r="H19" i="38" s="1"/>
  <c r="F18" i="38"/>
  <c r="H18" i="38" s="1"/>
  <c r="F17" i="38"/>
  <c r="H17" i="38" s="1"/>
  <c r="F16" i="38"/>
  <c r="H16" i="38" s="1"/>
  <c r="F15" i="38"/>
  <c r="H15" i="38" s="1"/>
  <c r="F14" i="38"/>
  <c r="H14" i="38" s="1"/>
  <c r="F13" i="38"/>
  <c r="H13" i="38" s="1"/>
  <c r="F12" i="38"/>
  <c r="H12" i="38" s="1"/>
  <c r="F11" i="38"/>
  <c r="H11" i="38" s="1"/>
  <c r="F10" i="38"/>
  <c r="H10" i="38" s="1"/>
  <c r="F9" i="38"/>
  <c r="H9" i="38" s="1"/>
  <c r="F10" i="37"/>
  <c r="H10" i="37" s="1"/>
  <c r="F11" i="37"/>
  <c r="H11" i="37" s="1"/>
  <c r="F9" i="37"/>
  <c r="H9" i="37" s="1"/>
  <c r="H14" i="37"/>
  <c r="H13" i="37"/>
  <c r="F12" i="37"/>
  <c r="H12" i="37" s="1"/>
  <c r="C24" i="36"/>
  <c r="C23" i="36"/>
  <c r="H14" i="36"/>
  <c r="H13" i="36"/>
  <c r="F12" i="36"/>
  <c r="H12" i="36" s="1"/>
  <c r="F11" i="36"/>
  <c r="H11" i="36" s="1"/>
  <c r="F10" i="36"/>
  <c r="H10" i="36" s="1"/>
  <c r="F9" i="36"/>
  <c r="H9" i="36" s="1"/>
  <c r="C24" i="35"/>
  <c r="C23" i="35"/>
  <c r="H14" i="35"/>
  <c r="H13" i="35"/>
  <c r="F12" i="35"/>
  <c r="H12" i="35" s="1"/>
  <c r="H11" i="35"/>
  <c r="F11" i="35"/>
  <c r="F10" i="35"/>
  <c r="H10" i="35" s="1"/>
  <c r="F9" i="35"/>
  <c r="H9" i="35" s="1"/>
  <c r="C24" i="34"/>
  <c r="C23" i="34"/>
  <c r="H14" i="34"/>
  <c r="H13" i="34"/>
  <c r="H12" i="34"/>
  <c r="F12" i="34"/>
  <c r="F11" i="34"/>
  <c r="H11" i="34" s="1"/>
  <c r="H10" i="34"/>
  <c r="F10" i="34"/>
  <c r="H9" i="34"/>
  <c r="H20" i="34" s="1"/>
  <c r="F31" i="18" s="1"/>
  <c r="H31" i="18" s="1"/>
  <c r="C25" i="33"/>
  <c r="C24" i="33"/>
  <c r="C24" i="32"/>
  <c r="C23" i="32"/>
  <c r="H14" i="32"/>
  <c r="H13" i="32"/>
  <c r="F12" i="32"/>
  <c r="H12" i="32" s="1"/>
  <c r="H11" i="32"/>
  <c r="F10" i="32"/>
  <c r="H10" i="32" s="1"/>
  <c r="F9" i="32"/>
  <c r="H9" i="32" s="1"/>
  <c r="H14" i="31"/>
  <c r="H13" i="31"/>
  <c r="F12" i="31"/>
  <c r="H12" i="31" s="1"/>
  <c r="F11" i="31"/>
  <c r="H11" i="31" s="1"/>
  <c r="F10" i="31"/>
  <c r="H10" i="31" s="1"/>
  <c r="F9" i="31"/>
  <c r="H9" i="31" s="1"/>
  <c r="C24" i="30"/>
  <c r="C23" i="30"/>
  <c r="H14" i="30"/>
  <c r="H13" i="30"/>
  <c r="F12" i="30"/>
  <c r="H12" i="30" s="1"/>
  <c r="F11" i="30"/>
  <c r="H11" i="30" s="1"/>
  <c r="F10" i="30"/>
  <c r="H10" i="30" s="1"/>
  <c r="F9" i="30"/>
  <c r="H9" i="30" s="1"/>
  <c r="H20" i="30" s="1"/>
  <c r="C30" i="29"/>
  <c r="C29" i="29"/>
  <c r="C28" i="29"/>
  <c r="F9" i="29"/>
  <c r="H9" i="29" s="1"/>
  <c r="H26" i="29" s="1"/>
  <c r="F27" i="18" s="1"/>
  <c r="F9" i="28"/>
  <c r="H9" i="28" s="1"/>
  <c r="F14" i="28"/>
  <c r="H14" i="28" s="1"/>
  <c r="F15" i="28"/>
  <c r="H15" i="28" s="1"/>
  <c r="F16" i="28"/>
  <c r="C21" i="28"/>
  <c r="C20" i="28"/>
  <c r="H16" i="28"/>
  <c r="F13" i="28"/>
  <c r="H13" i="28" s="1"/>
  <c r="F12" i="28"/>
  <c r="H12" i="28" s="1"/>
  <c r="F11" i="28"/>
  <c r="H11" i="28" s="1"/>
  <c r="F10" i="28"/>
  <c r="H10" i="28" s="1"/>
  <c r="H14" i="25"/>
  <c r="H13" i="25"/>
  <c r="H12" i="25"/>
  <c r="F12" i="25"/>
  <c r="F11" i="25"/>
  <c r="H11" i="25" s="1"/>
  <c r="F10" i="25"/>
  <c r="H10" i="25" s="1"/>
  <c r="F9" i="25"/>
  <c r="H9" i="25" s="1"/>
  <c r="F9" i="17"/>
  <c r="H9" i="17" s="1"/>
  <c r="H14" i="24"/>
  <c r="H13" i="24"/>
  <c r="F12" i="24"/>
  <c r="H12" i="24" s="1"/>
  <c r="F11" i="24"/>
  <c r="H11" i="24" s="1"/>
  <c r="F10" i="24"/>
  <c r="H10" i="24" s="1"/>
  <c r="F9" i="24"/>
  <c r="H9" i="24" s="1"/>
  <c r="F10" i="23"/>
  <c r="H10" i="23" s="1"/>
  <c r="F11" i="23"/>
  <c r="H11" i="23" s="1"/>
  <c r="H14" i="23"/>
  <c r="H13" i="23"/>
  <c r="F12" i="23"/>
  <c r="H12" i="23" s="1"/>
  <c r="F9" i="23"/>
  <c r="H18" i="22"/>
  <c r="H17" i="22"/>
  <c r="H16" i="22"/>
  <c r="H15" i="22"/>
  <c r="H14" i="22"/>
  <c r="H13" i="22"/>
  <c r="H12" i="22"/>
  <c r="F11" i="22"/>
  <c r="H11" i="22" s="1"/>
  <c r="F10" i="22"/>
  <c r="H10" i="22" s="1"/>
  <c r="F9" i="22"/>
  <c r="H9" i="22" s="1"/>
  <c r="F16" i="21"/>
  <c r="H16" i="21" s="1"/>
  <c r="F15" i="21"/>
  <c r="H15" i="21" s="1"/>
  <c r="F14" i="21"/>
  <c r="H14" i="21" s="1"/>
  <c r="F13" i="21"/>
  <c r="H13" i="21" s="1"/>
  <c r="F12" i="21"/>
  <c r="H12" i="21" s="1"/>
  <c r="F11" i="21"/>
  <c r="H11" i="21" s="1"/>
  <c r="F10" i="21"/>
  <c r="H10" i="21" s="1"/>
  <c r="F9" i="21"/>
  <c r="H9" i="21" s="1"/>
  <c r="H14" i="20"/>
  <c r="H15" i="20"/>
  <c r="H17" i="20"/>
  <c r="H18" i="20"/>
  <c r="H19" i="20"/>
  <c r="H20" i="20"/>
  <c r="H21" i="20"/>
  <c r="H16" i="20"/>
  <c r="H13" i="20"/>
  <c r="F9" i="20"/>
  <c r="H9" i="20" s="1"/>
  <c r="H12" i="20"/>
  <c r="H11" i="20"/>
  <c r="H10" i="20"/>
  <c r="F12" i="19"/>
  <c r="F11" i="19"/>
  <c r="H11" i="19" s="1"/>
  <c r="F10" i="19"/>
  <c r="F9" i="19"/>
  <c r="H9" i="19" s="1"/>
  <c r="H27" i="19" s="1"/>
  <c r="H14" i="17"/>
  <c r="H13" i="17"/>
  <c r="H12" i="17"/>
  <c r="F11" i="17"/>
  <c r="H11" i="17" s="1"/>
  <c r="F10" i="17"/>
  <c r="H10" i="17" s="1"/>
  <c r="H14" i="16"/>
  <c r="F12" i="16"/>
  <c r="H11" i="16"/>
  <c r="H10" i="16"/>
  <c r="F9" i="16"/>
  <c r="H9" i="16" s="1"/>
  <c r="F9" i="15"/>
  <c r="H9" i="15" s="1"/>
  <c r="H14" i="15"/>
  <c r="H13" i="15"/>
  <c r="F12" i="15"/>
  <c r="H12" i="15" s="1"/>
  <c r="F11" i="15"/>
  <c r="H11" i="15" s="1"/>
  <c r="F10" i="15"/>
  <c r="F10" i="14"/>
  <c r="H10" i="14" s="1"/>
  <c r="F11" i="14"/>
  <c r="H11" i="14" s="1"/>
  <c r="H9" i="14"/>
  <c r="H14" i="14"/>
  <c r="H13" i="14"/>
  <c r="F12" i="14"/>
  <c r="H12" i="14" s="1"/>
  <c r="H14" i="13"/>
  <c r="H13" i="13"/>
  <c r="F12" i="13"/>
  <c r="H12" i="13" s="1"/>
  <c r="F11" i="13"/>
  <c r="H11" i="13" s="1"/>
  <c r="F10" i="13"/>
  <c r="H10" i="13" s="1"/>
  <c r="F9" i="13"/>
  <c r="H9" i="13" s="1"/>
  <c r="H20" i="13" s="1"/>
  <c r="C27" i="13" s="1"/>
  <c r="G14" i="18" s="1"/>
  <c r="H14" i="12"/>
  <c r="H13" i="12"/>
  <c r="F12" i="12"/>
  <c r="H12" i="12" s="1"/>
  <c r="F11" i="12"/>
  <c r="H11" i="12" s="1"/>
  <c r="F10" i="12"/>
  <c r="H10" i="12" s="1"/>
  <c r="F9" i="12"/>
  <c r="H9" i="12" s="1"/>
  <c r="F11" i="11"/>
  <c r="H11" i="11" s="1"/>
  <c r="F12" i="11"/>
  <c r="H12" i="11" s="1"/>
  <c r="H14" i="11"/>
  <c r="H13" i="11"/>
  <c r="F10" i="11"/>
  <c r="H10" i="11" s="1"/>
  <c r="F9" i="11"/>
  <c r="H9" i="11" s="1"/>
  <c r="F10" i="10"/>
  <c r="H10" i="10" s="1"/>
  <c r="F9" i="10"/>
  <c r="H9" i="10" s="1"/>
  <c r="H14" i="10"/>
  <c r="H13" i="10"/>
  <c r="H12" i="10"/>
  <c r="H11" i="10"/>
  <c r="F9" i="9"/>
  <c r="H9" i="9" s="1"/>
  <c r="F9" i="18" s="1"/>
  <c r="H9" i="18" s="1"/>
  <c r="H9" i="8"/>
  <c r="H9" i="7"/>
  <c r="H20" i="7" s="1"/>
  <c r="H11" i="5"/>
  <c r="H10" i="5"/>
  <c r="H9" i="5"/>
  <c r="H11" i="4"/>
  <c r="H10" i="4"/>
  <c r="H9" i="4"/>
  <c r="G52" i="18" l="1"/>
  <c r="F52" i="18"/>
  <c r="H19" i="48"/>
  <c r="F44" i="18" s="1"/>
  <c r="C27" i="44"/>
  <c r="G41" i="18" s="1"/>
  <c r="F41" i="18"/>
  <c r="H20" i="35"/>
  <c r="G32" i="18" s="1"/>
  <c r="C27" i="30"/>
  <c r="G28" i="18" s="1"/>
  <c r="F28" i="18"/>
  <c r="H20" i="25"/>
  <c r="C27" i="25" s="1"/>
  <c r="G24" i="18" s="1"/>
  <c r="H9" i="23"/>
  <c r="H20" i="23" s="1"/>
  <c r="C34" i="19"/>
  <c r="G19" i="18" s="1"/>
  <c r="F19" i="18"/>
  <c r="F14" i="18"/>
  <c r="H14" i="18" s="1"/>
  <c r="H19" i="8"/>
  <c r="F7" i="18"/>
  <c r="C27" i="7"/>
  <c r="G7" i="18" s="1"/>
  <c r="F11" i="18"/>
  <c r="O15" i="57"/>
  <c r="H20" i="43"/>
  <c r="H20" i="42"/>
  <c r="H20" i="36"/>
  <c r="M15" i="57"/>
  <c r="C33" i="29"/>
  <c r="G27" i="18" s="1"/>
  <c r="H27" i="18" s="1"/>
  <c r="H17" i="21"/>
  <c r="H20" i="6"/>
  <c r="H19" i="4"/>
  <c r="O56" i="57"/>
  <c r="O25" i="57"/>
  <c r="G27" i="57"/>
  <c r="H20" i="32"/>
  <c r="H22" i="55"/>
  <c r="H20" i="54"/>
  <c r="F50" i="18" s="1"/>
  <c r="H50" i="18" s="1"/>
  <c r="H20" i="53"/>
  <c r="H21" i="51"/>
  <c r="H20" i="52"/>
  <c r="H20" i="50"/>
  <c r="H20" i="49"/>
  <c r="H22" i="47"/>
  <c r="H20" i="46"/>
  <c r="H20" i="41"/>
  <c r="H20" i="40"/>
  <c r="H20" i="39"/>
  <c r="H22" i="38"/>
  <c r="H20" i="37"/>
  <c r="F34" i="18" s="1"/>
  <c r="H21" i="33"/>
  <c r="F25" i="18" s="1"/>
  <c r="H20" i="31"/>
  <c r="F29" i="18" s="1"/>
  <c r="H17" i="28"/>
  <c r="C24" i="25"/>
  <c r="C23" i="25"/>
  <c r="H20" i="24"/>
  <c r="H19" i="22"/>
  <c r="F21" i="18" s="1"/>
  <c r="H22" i="20"/>
  <c r="H20" i="17"/>
  <c r="H20" i="16"/>
  <c r="F17" i="18" s="1"/>
  <c r="H20" i="15"/>
  <c r="F16" i="18" s="1"/>
  <c r="H20" i="14"/>
  <c r="F15" i="18" s="1"/>
  <c r="H20" i="12"/>
  <c r="H20" i="10"/>
  <c r="F10" i="18" s="1"/>
  <c r="C23" i="7"/>
  <c r="H19" i="5"/>
  <c r="H52" i="18" l="1"/>
  <c r="F43" i="18"/>
  <c r="H43" i="18" s="1"/>
  <c r="C29" i="47"/>
  <c r="H41" i="18"/>
  <c r="C27" i="53"/>
  <c r="G49" i="18" s="1"/>
  <c r="F49" i="18"/>
  <c r="C27" i="52"/>
  <c r="G48" i="18" s="1"/>
  <c r="F48" i="18"/>
  <c r="C28" i="51"/>
  <c r="G47" i="18" s="1"/>
  <c r="F47" i="18"/>
  <c r="C27" i="49"/>
  <c r="G45" i="18" s="1"/>
  <c r="F45" i="18"/>
  <c r="C26" i="48"/>
  <c r="G44" i="18" s="1"/>
  <c r="H44" i="18" s="1"/>
  <c r="C27" i="46"/>
  <c r="G42" i="18" s="1"/>
  <c r="F42" i="18"/>
  <c r="H42" i="18" s="1"/>
  <c r="C27" i="43"/>
  <c r="G40" i="18" s="1"/>
  <c r="F40" i="18"/>
  <c r="C27" i="42"/>
  <c r="G39" i="18" s="1"/>
  <c r="F39" i="18"/>
  <c r="C27" i="41"/>
  <c r="G38" i="18" s="1"/>
  <c r="F38" i="18"/>
  <c r="C27" i="40"/>
  <c r="G37" i="18" s="1"/>
  <c r="F37" i="18"/>
  <c r="H37" i="18" s="1"/>
  <c r="C27" i="39"/>
  <c r="G36" i="18" s="1"/>
  <c r="F36" i="18"/>
  <c r="C27" i="36"/>
  <c r="G33" i="18" s="1"/>
  <c r="F33" i="18"/>
  <c r="F32" i="18"/>
  <c r="H32" i="18"/>
  <c r="H28" i="18"/>
  <c r="F24" i="18"/>
  <c r="F23" i="18"/>
  <c r="C27" i="24"/>
  <c r="G23" i="18" s="1"/>
  <c r="H24" i="18"/>
  <c r="C24" i="28"/>
  <c r="G26" i="18" s="1"/>
  <c r="F26" i="18"/>
  <c r="F22" i="18"/>
  <c r="H22" i="18" s="1"/>
  <c r="H19" i="18"/>
  <c r="F13" i="18"/>
  <c r="G13" i="18"/>
  <c r="F12" i="18"/>
  <c r="F8" i="18"/>
  <c r="H7" i="18"/>
  <c r="F6" i="18"/>
  <c r="E8" i="57" s="1"/>
  <c r="G8" i="57" s="1"/>
  <c r="C27" i="6"/>
  <c r="G6" i="18" s="1"/>
  <c r="H6" i="18" s="1"/>
  <c r="F5" i="18"/>
  <c r="C26" i="5"/>
  <c r="G5" i="18" s="1"/>
  <c r="H5" i="18" s="1"/>
  <c r="F4" i="18"/>
  <c r="E6" i="57" s="1"/>
  <c r="G6" i="57" s="1"/>
  <c r="C26" i="4"/>
  <c r="C29" i="55"/>
  <c r="G51" i="18" s="1"/>
  <c r="F51" i="18"/>
  <c r="C27" i="50"/>
  <c r="G46" i="18" s="1"/>
  <c r="F46" i="18"/>
  <c r="C27" i="32"/>
  <c r="G30" i="18" s="1"/>
  <c r="F30" i="18"/>
  <c r="C29" i="38"/>
  <c r="G35" i="18" s="1"/>
  <c r="F35" i="18"/>
  <c r="F18" i="18"/>
  <c r="C27" i="17"/>
  <c r="G18" i="18" s="1"/>
  <c r="C29" i="20"/>
  <c r="G20" i="18" s="1"/>
  <c r="F20" i="18"/>
  <c r="H20" i="18" s="1"/>
  <c r="C26" i="20"/>
  <c r="C30" i="19"/>
  <c r="C20" i="21"/>
  <c r="C21" i="21"/>
  <c r="E7" i="57"/>
  <c r="G7" i="57" s="1"/>
  <c r="C28" i="33"/>
  <c r="G25" i="18" s="1"/>
  <c r="H25" i="18" s="1"/>
  <c r="C27" i="37"/>
  <c r="G34" i="18" s="1"/>
  <c r="H34" i="18" s="1"/>
  <c r="C27" i="31"/>
  <c r="G29" i="18" s="1"/>
  <c r="C26" i="22"/>
  <c r="G21" i="18" s="1"/>
  <c r="H21" i="18" s="1"/>
  <c r="C23" i="22"/>
  <c r="C22" i="22"/>
  <c r="G17" i="18"/>
  <c r="H17" i="18" s="1"/>
  <c r="C27" i="15"/>
  <c r="G16" i="18" s="1"/>
  <c r="H16" i="18" s="1"/>
  <c r="C27" i="14"/>
  <c r="G15" i="18" s="1"/>
  <c r="H15" i="18" s="1"/>
  <c r="C24" i="12"/>
  <c r="C23" i="12"/>
  <c r="C24" i="7"/>
  <c r="H10" i="2"/>
  <c r="H9" i="2"/>
  <c r="H51" i="18" l="1"/>
  <c r="H49" i="18"/>
  <c r="H47" i="18"/>
  <c r="H38" i="18"/>
  <c r="H36" i="18"/>
  <c r="H48" i="18"/>
  <c r="H45" i="18"/>
  <c r="H40" i="18"/>
  <c r="H39" i="18"/>
  <c r="H33" i="18"/>
  <c r="H30" i="18"/>
  <c r="H23" i="18"/>
  <c r="H26" i="18"/>
  <c r="H18" i="18"/>
  <c r="H13" i="18"/>
  <c r="H46" i="18"/>
  <c r="H35" i="18"/>
  <c r="C25" i="20"/>
  <c r="C31" i="19"/>
  <c r="G12" i="18"/>
  <c r="H12" i="18" s="1"/>
  <c r="C23" i="8"/>
  <c r="H29" i="18"/>
  <c r="C24" i="37"/>
  <c r="C23" i="37"/>
  <c r="C22" i="37"/>
  <c r="C24" i="31"/>
  <c r="C23" i="31"/>
  <c r="C23" i="24"/>
  <c r="C24" i="24"/>
  <c r="C24" i="23"/>
  <c r="C23" i="23"/>
  <c r="C24" i="17"/>
  <c r="C23" i="17"/>
  <c r="C24" i="16"/>
  <c r="C23" i="16"/>
  <c r="C22" i="16"/>
  <c r="C24" i="14"/>
  <c r="C23" i="14"/>
  <c r="C22" i="8"/>
  <c r="G8" i="18" s="1"/>
  <c r="H8" i="18" s="1"/>
  <c r="H19" i="2"/>
  <c r="C24" i="9" l="1"/>
  <c r="C23" i="9"/>
  <c r="C20" i="2"/>
  <c r="C21" i="2" s="1"/>
  <c r="F3" i="18"/>
  <c r="F53" i="18" s="1"/>
  <c r="C24" i="13" l="1"/>
  <c r="C23" i="13"/>
  <c r="C22" i="2"/>
  <c r="C23" i="2"/>
  <c r="E5" i="57"/>
  <c r="C25" i="5"/>
  <c r="C23" i="4"/>
  <c r="C22" i="4"/>
  <c r="C26" i="2" l="1"/>
  <c r="C24" i="15"/>
  <c r="C23" i="15"/>
  <c r="C22" i="15"/>
  <c r="G3" i="18"/>
  <c r="G4" i="18"/>
  <c r="H4" i="18" s="1"/>
  <c r="C23" i="5"/>
  <c r="C22" i="5"/>
  <c r="C21" i="5"/>
  <c r="E12" i="57"/>
  <c r="G55" i="57" s="1"/>
  <c r="G57" i="57" s="1"/>
  <c r="G5" i="57"/>
  <c r="G12" i="57" s="1"/>
  <c r="H3" i="18" l="1"/>
  <c r="C22" i="6"/>
  <c r="C21" i="10"/>
  <c r="C24" i="6"/>
  <c r="C23" i="6"/>
  <c r="C24" i="10" l="1"/>
  <c r="C22" i="10"/>
  <c r="C23" i="10"/>
  <c r="C27" i="10" l="1"/>
  <c r="G10" i="18" s="1"/>
  <c r="H10" i="18" s="1"/>
  <c r="C26" i="11"/>
  <c r="C24" i="11"/>
  <c r="C25" i="11"/>
  <c r="G11" i="18" l="1"/>
  <c r="H11" i="18" l="1"/>
  <c r="H53" i="18" s="1"/>
  <c r="G53" i="18"/>
  <c r="G40" i="57" l="1"/>
  <c r="F40" i="57"/>
  <c r="E55" i="59"/>
</calcChain>
</file>

<file path=xl/sharedStrings.xml><?xml version="1.0" encoding="utf-8"?>
<sst xmlns="http://schemas.openxmlformats.org/spreadsheetml/2006/main" count="2451" uniqueCount="330">
  <si>
    <t>التاريــــــــــــــــخ :</t>
  </si>
  <si>
    <t>اســم المقـــــــاول :</t>
  </si>
  <si>
    <t>مستخــلص رقــم  :</t>
  </si>
  <si>
    <t>بيان الاعمال</t>
  </si>
  <si>
    <t>الوحدة</t>
  </si>
  <si>
    <t>الكمية</t>
  </si>
  <si>
    <t>الأجمالى</t>
  </si>
  <si>
    <t>جملة الاعمال</t>
  </si>
  <si>
    <t>تامين الاعمال</t>
  </si>
  <si>
    <t>دفعة مقدمة</t>
  </si>
  <si>
    <t>ضرائب 5%</t>
  </si>
  <si>
    <t>خصومات</t>
  </si>
  <si>
    <t>السابق صرفة</t>
  </si>
  <si>
    <t>الصافى المستحق</t>
  </si>
  <si>
    <t>رقم  البند</t>
  </si>
  <si>
    <t>اســـم المشــــروع :</t>
  </si>
  <si>
    <t xml:space="preserve">أجمالي قيمة الأعمال </t>
  </si>
  <si>
    <r>
      <t>فقط وقدرة</t>
    </r>
    <r>
      <rPr>
        <sz val="20"/>
        <color theme="1"/>
        <rFont val="Arial"/>
        <family val="2"/>
      </rPr>
      <t xml:space="preserve"> </t>
    </r>
    <r>
      <rPr>
        <b/>
        <sz val="20"/>
        <color theme="1"/>
        <rFont val="Arial"/>
        <family val="2"/>
      </rPr>
      <t>(</t>
    </r>
    <r>
      <rPr>
        <sz val="20"/>
        <color theme="1"/>
        <rFont val="Arial"/>
        <family val="2"/>
      </rPr>
      <t xml:space="preserve"> ......................................................................................................</t>
    </r>
    <r>
      <rPr>
        <b/>
        <sz val="20"/>
        <color theme="1"/>
        <rFont val="Arial"/>
        <family val="2"/>
      </rPr>
      <t>)</t>
    </r>
  </si>
  <si>
    <t xml:space="preserve">مهندس المشروع                                       مدير المشروع                                        المدير المسؤل </t>
  </si>
  <si>
    <r>
      <t xml:space="preserve">         </t>
    </r>
    <r>
      <rPr>
        <b/>
        <u/>
        <sz val="24"/>
        <color theme="1"/>
        <rFont val="Arial"/>
        <family val="2"/>
      </rPr>
      <t>مستخلــــــص أعمــــــــــــــا ل</t>
    </r>
    <r>
      <rPr>
        <b/>
        <sz val="24"/>
        <color theme="1"/>
        <rFont val="Arial"/>
        <family val="2"/>
      </rPr>
      <t xml:space="preserve"> </t>
    </r>
  </si>
  <si>
    <t>م3</t>
  </si>
  <si>
    <t>جنيه مصري</t>
  </si>
  <si>
    <t>الإجمالي بالجنيه</t>
  </si>
  <si>
    <t>سعر الوحده بالجنيه</t>
  </si>
  <si>
    <t>وصف العمــل  :</t>
  </si>
  <si>
    <t>تاريـخ الابتداء  :</t>
  </si>
  <si>
    <t>تاريخ  الانتهاء :</t>
  </si>
  <si>
    <t>المــــــــدة    :</t>
  </si>
  <si>
    <t>حمدى حماد</t>
  </si>
  <si>
    <t>B.V</t>
  </si>
  <si>
    <t xml:space="preserve">المقاول                                        مدير المشروع                                        المدير المسؤل </t>
  </si>
  <si>
    <t>جملة اعمال البند</t>
  </si>
  <si>
    <t xml:space="preserve">بالمتر المكعب توريد رملة احلال نظيفة طبقا للمواصفات . </t>
  </si>
  <si>
    <t xml:space="preserve">المقاول                                        مدير الحسابات                                        المدير العام </t>
  </si>
  <si>
    <t xml:space="preserve">مهندس المشروع                                       مدير المشروع                                        المدير المسؤول </t>
  </si>
  <si>
    <t>جملة اعمال المقاول</t>
  </si>
  <si>
    <t xml:space="preserve">مدرسة برايت فيجين </t>
  </si>
  <si>
    <t>بند الخراسانات</t>
  </si>
  <si>
    <t>احمد وليد</t>
  </si>
  <si>
    <t>مكعب</t>
  </si>
  <si>
    <t>اجمالى اعمال المقاول</t>
  </si>
  <si>
    <t>توريد حديد</t>
  </si>
  <si>
    <t>توريد احلال</t>
  </si>
  <si>
    <t>.</t>
  </si>
  <si>
    <t>تشوينات</t>
  </si>
  <si>
    <t xml:space="preserve">عيد عويس </t>
  </si>
  <si>
    <t>مسلسل</t>
  </si>
  <si>
    <t xml:space="preserve">البيان </t>
  </si>
  <si>
    <t>المقاول</t>
  </si>
  <si>
    <t xml:space="preserve">الموقع </t>
  </si>
  <si>
    <t>نثريات</t>
  </si>
  <si>
    <t>التاريخ</t>
  </si>
  <si>
    <t>شحن كارت المياه</t>
  </si>
  <si>
    <t xml:space="preserve">شحن كارت المياه </t>
  </si>
  <si>
    <t>م محمد سيد</t>
  </si>
  <si>
    <t>توريد اسمنت</t>
  </si>
  <si>
    <t xml:space="preserve">الكمية </t>
  </si>
  <si>
    <t xml:space="preserve">رواتب العاملين بموقع مدرسة برايت فيجين </t>
  </si>
  <si>
    <t xml:space="preserve">الشهر </t>
  </si>
  <si>
    <t>م / محمد سيد</t>
  </si>
  <si>
    <t xml:space="preserve">ا / محمد عبد الونيس </t>
  </si>
  <si>
    <t>الغفرة ( عادل علوم )</t>
  </si>
  <si>
    <t>ديسمبر / 2023</t>
  </si>
  <si>
    <t>يناير / 2024</t>
  </si>
  <si>
    <t>فبراير / 2024</t>
  </si>
  <si>
    <t>مارس / 2024</t>
  </si>
  <si>
    <t xml:space="preserve">بيان مصاريف الشركة </t>
  </si>
  <si>
    <t xml:space="preserve">م </t>
  </si>
  <si>
    <t>البيان</t>
  </si>
  <si>
    <t xml:space="preserve">التاريخ </t>
  </si>
  <si>
    <t>ملاحظات</t>
  </si>
  <si>
    <t xml:space="preserve">محمد على </t>
  </si>
  <si>
    <t>رواتب</t>
  </si>
  <si>
    <t xml:space="preserve">الاسم </t>
  </si>
  <si>
    <t xml:space="preserve">ايمن مصطفى </t>
  </si>
  <si>
    <t>محمد صالح</t>
  </si>
  <si>
    <t xml:space="preserve">شاى وسكر </t>
  </si>
  <si>
    <t xml:space="preserve">الاجمالى </t>
  </si>
  <si>
    <t>جركن اديبوند 65</t>
  </si>
  <si>
    <t>على كشرى</t>
  </si>
  <si>
    <t xml:space="preserve">المستحق  </t>
  </si>
  <si>
    <t>المدفوع</t>
  </si>
  <si>
    <t>المؤجل</t>
  </si>
  <si>
    <t>ملخص اعمال دفتر 1</t>
  </si>
  <si>
    <t xml:space="preserve">بند الحفر </t>
  </si>
  <si>
    <t xml:space="preserve">المستخلص </t>
  </si>
  <si>
    <t>المستحق</t>
  </si>
  <si>
    <t>بند توريد الاحلال</t>
  </si>
  <si>
    <t>محمد كشرى</t>
  </si>
  <si>
    <t>بند الخرسانات</t>
  </si>
  <si>
    <t>دفعة</t>
  </si>
  <si>
    <t>بند توريد حديد</t>
  </si>
  <si>
    <t xml:space="preserve">بند توريد اسمنت </t>
  </si>
  <si>
    <t>65طن السويس</t>
  </si>
  <si>
    <t>45طن بني سويف</t>
  </si>
  <si>
    <t>130طن بنى سويف</t>
  </si>
  <si>
    <t>68طن بنى سويف</t>
  </si>
  <si>
    <t>9.81طن</t>
  </si>
  <si>
    <t>40.305طن</t>
  </si>
  <si>
    <t>38.86طن</t>
  </si>
  <si>
    <t>16.76طن</t>
  </si>
  <si>
    <t xml:space="preserve">بند تشوينات الرمل والزلط </t>
  </si>
  <si>
    <t>بند نثريات الموقع</t>
  </si>
  <si>
    <t>بند الرواتب</t>
  </si>
  <si>
    <t>بند تصميم الوجهات</t>
  </si>
  <si>
    <t>م محمد حسن</t>
  </si>
  <si>
    <t>بند توريد الطوب</t>
  </si>
  <si>
    <t>الاجمالى المستحق</t>
  </si>
  <si>
    <t>الاجمالى المؤجل</t>
  </si>
  <si>
    <t>الاجمالى المدفوع</t>
  </si>
  <si>
    <t>عيد عويس</t>
  </si>
  <si>
    <t>ن</t>
  </si>
  <si>
    <t>تامين</t>
  </si>
  <si>
    <t>نثريات موقع</t>
  </si>
  <si>
    <t>جركن اديبوند</t>
  </si>
  <si>
    <t xml:space="preserve">احمد وليد </t>
  </si>
  <si>
    <t xml:space="preserve">تشوينات </t>
  </si>
  <si>
    <t>فنطاس مياه</t>
  </si>
  <si>
    <t>خرسانات</t>
  </si>
  <si>
    <t xml:space="preserve">بالمتر المكعب توريد زلط نظيف لزوم اعمال الخرسانات </t>
  </si>
  <si>
    <t xml:space="preserve">بالمتر المكعب توريد رمل نظيف لزوم اعمال الخرسانات </t>
  </si>
  <si>
    <t xml:space="preserve">توريد اسمنت </t>
  </si>
  <si>
    <t>محمد ابو عيشة</t>
  </si>
  <si>
    <t xml:space="preserve">يومية فنطاس </t>
  </si>
  <si>
    <t xml:space="preserve">زراجين تقوية بالكيلو </t>
  </si>
  <si>
    <t>الموقع</t>
  </si>
  <si>
    <t xml:space="preserve">الوحدة </t>
  </si>
  <si>
    <t xml:space="preserve">المؤجل </t>
  </si>
  <si>
    <t xml:space="preserve">خرسانات </t>
  </si>
  <si>
    <t xml:space="preserve">سعر الوحدة </t>
  </si>
  <si>
    <t>ما قبله</t>
  </si>
  <si>
    <t xml:space="preserve">لودر بالساعة </t>
  </si>
  <si>
    <t>يوميات فنطاس مياه</t>
  </si>
  <si>
    <t>مؤجل</t>
  </si>
  <si>
    <t>لودربالساعة</t>
  </si>
  <si>
    <t>اكرامية الغفير</t>
  </si>
  <si>
    <t>فرشاه عزل بيتومين</t>
  </si>
  <si>
    <t xml:space="preserve">شيكارة بسكوت سقف </t>
  </si>
  <si>
    <t xml:space="preserve">توريدات كهربية </t>
  </si>
  <si>
    <t>محمود مخلوف</t>
  </si>
  <si>
    <t>اعمال كهربية</t>
  </si>
  <si>
    <t xml:space="preserve">زراجين بالكيلو </t>
  </si>
  <si>
    <t>احمد حسين</t>
  </si>
  <si>
    <t>عدد</t>
  </si>
  <si>
    <t>نسبة</t>
  </si>
  <si>
    <t xml:space="preserve">اكرامية غفير العرب </t>
  </si>
  <si>
    <t>الاجمالى</t>
  </si>
  <si>
    <t xml:space="preserve">اكرامية عربية الاسمنت </t>
  </si>
  <si>
    <t xml:space="preserve">اسامة عبد القوى </t>
  </si>
  <si>
    <t>بند اعمال خاصة (خرسانات هيليكوبتر)</t>
  </si>
  <si>
    <t>بند اعمال مصنعيات الكهرباء</t>
  </si>
  <si>
    <t>بند اعمال توريد مون الكهرباء</t>
  </si>
  <si>
    <t xml:space="preserve">ملخص مصاريف موقع مدرسة برايت فيجين </t>
  </si>
  <si>
    <t>اجمالى المستحق</t>
  </si>
  <si>
    <t>اجمالى المدفوع</t>
  </si>
  <si>
    <t>اجمالى المؤجل</t>
  </si>
  <si>
    <t xml:space="preserve">لودر صبة سقف البدروم سهرة </t>
  </si>
  <si>
    <t xml:space="preserve">يومية فنطاس مياه صبة اعمدة الارضى </t>
  </si>
  <si>
    <t xml:space="preserve">يومية عامل </t>
  </si>
  <si>
    <t>اكرامية شاسية الحديد</t>
  </si>
  <si>
    <t>توريدات كهربية</t>
  </si>
  <si>
    <t>فاتورة رقم 3</t>
  </si>
  <si>
    <t>بالطن توريد حديد 8 مم بتاريخ 6/20</t>
  </si>
  <si>
    <t>بالطن توريد حديد 8 مم بتاريخ 6/30</t>
  </si>
  <si>
    <t>نثريات الموقع</t>
  </si>
  <si>
    <t>نقل اسمنت</t>
  </si>
  <si>
    <t>بالمتر مواسير بلاستيك للكهربائى والتكييف</t>
  </si>
  <si>
    <t>رخام ترفيع حديد الكمرات</t>
  </si>
  <si>
    <t xml:space="preserve">محمود فودة </t>
  </si>
  <si>
    <t xml:space="preserve">بالمتر المكعب توريد زلط لزوم اعمال الخرسانات </t>
  </si>
  <si>
    <t xml:space="preserve">بالمتر المكعب توريد رمل لزوم اعمال الخرسانات </t>
  </si>
  <si>
    <t xml:space="preserve">لفة سلك رباط </t>
  </si>
  <si>
    <t xml:space="preserve">تنفيذ مخرج انارة سقف الارضى فاصل 2 بالنسبة </t>
  </si>
  <si>
    <t xml:space="preserve">تنفيذ مخرج بريزة سقف الارضى فاصل 2 بالنسبة </t>
  </si>
  <si>
    <t xml:space="preserve">تنفيذ مخرج كاميرا سقف الارضى فاصل 2 بالنسبة </t>
  </si>
  <si>
    <t xml:space="preserve">تنفيذ مخرج انذار سقف الارضى فاصل 2 بالنسبة </t>
  </si>
  <si>
    <t xml:space="preserve">تنفيذ مخرج لوحة فرعية سقف الارضى  فاصل 2 بالنسبة </t>
  </si>
  <si>
    <t xml:space="preserve">بالكيلو مسامير 6 سم للكهربائى </t>
  </si>
  <si>
    <t>بالمتر المكعب نجارة وصب باقى عادية قواعد فاصل 1</t>
  </si>
  <si>
    <t>بالمتر المكعب صب خرسانات عادية ارضية صالة الاسكواش</t>
  </si>
  <si>
    <t xml:space="preserve">بالطن توريد حديد تسليح لزوم اعمال خرسانات مسلحة نوعه عتال </t>
  </si>
  <si>
    <t xml:space="preserve">على كشرى </t>
  </si>
  <si>
    <t xml:space="preserve">بالطن توريد اسمنت بورتلاندى عادى لزوم الخرسانات المسلحة وادى النيل </t>
  </si>
  <si>
    <t xml:space="preserve">محطة الطاقة الشمسية </t>
  </si>
  <si>
    <t>م محمود كمال عبد الجواد</t>
  </si>
  <si>
    <t xml:space="preserve">دفعة توريد وتركيب محطة طاقة شمسية </t>
  </si>
  <si>
    <t>بالمتر المكعب نجارة وحدادة وصب خرسانات مسلحة لزوم باقى القواعد المسلحة الخاصة بفاصل رقم 1</t>
  </si>
  <si>
    <t>بالمتر المكعب نجارة وحدادة وصب خرسانات مسلحة لزوم باقى القواعد المسلحة الخاصة بفاصل رقم 2</t>
  </si>
  <si>
    <t>برويطة حديد</t>
  </si>
  <si>
    <t>مشال المكتب الحديد</t>
  </si>
  <si>
    <t xml:space="preserve">كاتل شاى </t>
  </si>
  <si>
    <t>كوريك</t>
  </si>
  <si>
    <t xml:space="preserve">طباعة لوحات </t>
  </si>
  <si>
    <t xml:space="preserve">فطار يوم الزيارة </t>
  </si>
  <si>
    <t xml:space="preserve">توريد طوب </t>
  </si>
  <si>
    <t xml:space="preserve">عينات </t>
  </si>
  <si>
    <t>بالالف توريد طوب طفلى مفرغ دوبل 20 سم نوع الباشا</t>
  </si>
  <si>
    <t>بالالف توريد طوب طفلى مفرغ دوبل 20 سم نوع الاخوة</t>
  </si>
  <si>
    <t>بالالف توريد طوب طفلى مفرغ دوبل 20 سم نوع الحرمين</t>
  </si>
  <si>
    <t>بالالف توريد طوب اسمنتى مصمت مفرد</t>
  </si>
  <si>
    <t xml:space="preserve">فاتورة رقم 4 </t>
  </si>
  <si>
    <t>بالمتر المكعب نجارة وحدادة وصب اعمدة الدور الاول علوى فاصل 2</t>
  </si>
  <si>
    <t xml:space="preserve">بالمتر المكعب توريد رمل احلال نظيف </t>
  </si>
  <si>
    <t>بالمتر المكعب توريد زلط نظيف لزوم اعمال الخرسانات</t>
  </si>
  <si>
    <t>بالمتر المكعب توريد رملة  نظيف لزوم اعمال الخرسانات</t>
  </si>
  <si>
    <t>توريد طوب</t>
  </si>
  <si>
    <t>عينات</t>
  </si>
  <si>
    <t xml:space="preserve">بالالف توريد طوب مصمت اسمنتى مفرد 20 سم </t>
  </si>
  <si>
    <t xml:space="preserve">بالالف توريد طوب مفرغ طفلى دوبل 20 سم </t>
  </si>
  <si>
    <t xml:space="preserve">توريد ردم </t>
  </si>
  <si>
    <t xml:space="preserve">بالمتر المكعب توريد ناتج حفر للردم خارج مبنى المدرسة </t>
  </si>
  <si>
    <t xml:space="preserve">توبة البنا </t>
  </si>
  <si>
    <t xml:space="preserve">اعمال المبانى </t>
  </si>
  <si>
    <t>بالالف مصنعيات مبانى غرفتى البدروم</t>
  </si>
  <si>
    <t xml:space="preserve">ممارسة الكهرباء </t>
  </si>
  <si>
    <t xml:space="preserve">اكرامية فنى ممارسة الكهرباء </t>
  </si>
  <si>
    <t xml:space="preserve">مشال زراجين </t>
  </si>
  <si>
    <t>مساحات مياه</t>
  </si>
  <si>
    <t>شاى وسكر</t>
  </si>
  <si>
    <t>اذن اشغالات وتصريح خلاطة</t>
  </si>
  <si>
    <t xml:space="preserve">فنطاس مياه للصبة </t>
  </si>
  <si>
    <t>باللفة سلك رباط</t>
  </si>
  <si>
    <t>بالطن توريد حديد تسليح 16 مم</t>
  </si>
  <si>
    <t>بالطن توريد حديد تسليح 8 مم</t>
  </si>
  <si>
    <t xml:space="preserve">بالطن توريد اسمنت عادى لزوم الخرسانات المسلحة </t>
  </si>
  <si>
    <t>بالمتر المكعب اعمال نجارة وحدادة وصب باقى اعمدة بدروم فاصل 1</t>
  </si>
  <si>
    <t xml:space="preserve">بالطن توريد حديد تسليح 8 مم عز </t>
  </si>
  <si>
    <t>صالح محمد</t>
  </si>
  <si>
    <t xml:space="preserve">بالالف توريد طوب طفلى مفرغ دوبل </t>
  </si>
  <si>
    <t>يومية دكاك كبير لدك فاصل 3</t>
  </si>
  <si>
    <t xml:space="preserve">يوميات عمال </t>
  </si>
  <si>
    <t xml:space="preserve">برميل عزل </t>
  </si>
  <si>
    <t xml:space="preserve">مشال وتعتيق اسمنت </t>
  </si>
  <si>
    <t>مشال زراجين</t>
  </si>
  <si>
    <t>مشال طن اسمنت</t>
  </si>
  <si>
    <t>مقشات</t>
  </si>
  <si>
    <t xml:space="preserve">توريد حديد اقطار مختلفة عتال </t>
  </si>
  <si>
    <t xml:space="preserve">توريد حديد مسلح اقطار مختلفة عتال </t>
  </si>
  <si>
    <t>بالمتر المكعب توريد رملة نظيف لزوم اعمال الخرسانات</t>
  </si>
  <si>
    <t>بالمتر المكعب توريد رمل احلال</t>
  </si>
  <si>
    <t xml:space="preserve">صالح محمد </t>
  </si>
  <si>
    <t xml:space="preserve">بالاف توريد طوب اسمنتى مفرد </t>
  </si>
  <si>
    <t>حمادة حميد</t>
  </si>
  <si>
    <t xml:space="preserve">مشال باب وشبابيك المخزن </t>
  </si>
  <si>
    <t xml:space="preserve">حساب باب واربع شبابيك كريتال مونة ومصنعية وكالون لزوم مخزن البدروم </t>
  </si>
  <si>
    <t xml:space="preserve">تحت حساب توريد عداد مياه كبير 3 بوصة </t>
  </si>
  <si>
    <t>يومية عامل</t>
  </si>
  <si>
    <t xml:space="preserve">تصليح خط المياه </t>
  </si>
  <si>
    <t>اكرامية عربية الحديد ووزن بيسكال</t>
  </si>
  <si>
    <t xml:space="preserve">مشال مون زراجين </t>
  </si>
  <si>
    <t>سلك رباط</t>
  </si>
  <si>
    <t xml:space="preserve">شمبر بالكيلو </t>
  </si>
  <si>
    <t xml:space="preserve">محمود سالم </t>
  </si>
  <si>
    <t xml:space="preserve">اوراق الشركة </t>
  </si>
  <si>
    <t xml:space="preserve">دفعة لتغغير اسماء الشركاء فى عقد الشركة </t>
  </si>
  <si>
    <t>مستخلص 101</t>
  </si>
  <si>
    <t>مستخلص 102</t>
  </si>
  <si>
    <t>مستخلص 103</t>
  </si>
  <si>
    <t>مستخلص 104</t>
  </si>
  <si>
    <t>مستخلص 105</t>
  </si>
  <si>
    <t>مستخلص 106</t>
  </si>
  <si>
    <t>مستخلص 107</t>
  </si>
  <si>
    <t>مستخلص 108</t>
  </si>
  <si>
    <t>مستخلص 109</t>
  </si>
  <si>
    <t>مستخلص 110</t>
  </si>
  <si>
    <t>مستخلص 111</t>
  </si>
  <si>
    <t>مستخلص 112</t>
  </si>
  <si>
    <t>مستخلص 113</t>
  </si>
  <si>
    <t>مستخلص 114</t>
  </si>
  <si>
    <t>مستخلص 115</t>
  </si>
  <si>
    <t>مستخلص 116</t>
  </si>
  <si>
    <t>مستخلص 117</t>
  </si>
  <si>
    <t>مستخلص 118</t>
  </si>
  <si>
    <t>مستخلص 119</t>
  </si>
  <si>
    <t>مستخلص 120</t>
  </si>
  <si>
    <t>مستخلص 121</t>
  </si>
  <si>
    <t>مستخلص 122</t>
  </si>
  <si>
    <t>مستخلص 123</t>
  </si>
  <si>
    <t>مستخلص 124</t>
  </si>
  <si>
    <t>مستخلص 125</t>
  </si>
  <si>
    <t>مستخلص 126</t>
  </si>
  <si>
    <t>مستخلص 127</t>
  </si>
  <si>
    <t>مستخلص 128</t>
  </si>
  <si>
    <t>مستخلص 129</t>
  </si>
  <si>
    <t>مستخلص 130</t>
  </si>
  <si>
    <t>مستخلص 131</t>
  </si>
  <si>
    <t>مستخلص 132</t>
  </si>
  <si>
    <t>مستخلص 133</t>
  </si>
  <si>
    <t>مستخلص 134</t>
  </si>
  <si>
    <t>مستخلص 135</t>
  </si>
  <si>
    <t>مستخلص 136</t>
  </si>
  <si>
    <t>مستخلص 137</t>
  </si>
  <si>
    <t>مستخلص 138</t>
  </si>
  <si>
    <t>مستخلص 139</t>
  </si>
  <si>
    <t>مستخلص 140</t>
  </si>
  <si>
    <t>مستخلص 141</t>
  </si>
  <si>
    <t>مستخلص 142</t>
  </si>
  <si>
    <t>مستخلص 143</t>
  </si>
  <si>
    <t>مستخلص 144</t>
  </si>
  <si>
    <t>مستخلص 145</t>
  </si>
  <si>
    <t>مستخلص 146</t>
  </si>
  <si>
    <t>مستخلص 147</t>
  </si>
  <si>
    <t>مستخلص 148</t>
  </si>
  <si>
    <t>مستخلص 149</t>
  </si>
  <si>
    <t>مستخلص 150</t>
  </si>
  <si>
    <t>محمد سيد ( مدير موقع )</t>
  </si>
  <si>
    <t>محمد عيد عبد الونيس ( مشرف )</t>
  </si>
  <si>
    <t>احمد مصطفى (غفير الموقع  )</t>
  </si>
  <si>
    <t>غفير الموقع العام ( عادل علوم )</t>
  </si>
  <si>
    <t>مكافاة احمد مصطفى (غفير الموقع  )</t>
  </si>
  <si>
    <t>مكافاة محمد عبد الونيس(مشرف الموقع  )</t>
  </si>
  <si>
    <t xml:space="preserve">رواتب </t>
  </si>
  <si>
    <t>بالطن توريد اسمنت لزوم اعمال الخرسانات</t>
  </si>
  <si>
    <t xml:space="preserve">اسم المشروع: </t>
  </si>
  <si>
    <t xml:space="preserve">فاتورة مون رقم 5 </t>
  </si>
  <si>
    <t xml:space="preserve">اعمال كهربية </t>
  </si>
  <si>
    <t xml:space="preserve">نسبة </t>
  </si>
  <si>
    <t>تنفيذ مخرج انارة سقف الاول علوى فاصل 2</t>
  </si>
  <si>
    <t>تنفيذ مخرج بريزة سقف الاول علوى فاصل 2</t>
  </si>
  <si>
    <t>تنفيذ مخرج كاميرا سقف الاول علوى فاصل 2</t>
  </si>
  <si>
    <t>تنفيذ مخرج انذار سقف الاول علوى فاصل 2</t>
  </si>
  <si>
    <t xml:space="preserve">اسامة عبد القوى  </t>
  </si>
  <si>
    <t xml:space="preserve">بالطن توريد اسمنت لزوم اعمال الخرسانات </t>
  </si>
  <si>
    <t xml:space="preserve">بالالف توريد طوب مصمت اسمنتى 25 سم </t>
  </si>
  <si>
    <t xml:space="preserve">محمد جمال </t>
  </si>
  <si>
    <t>بالالف مصنعيات مبانى طوب طفلى دوبل مفرغ</t>
  </si>
  <si>
    <t xml:space="preserve">بالالف مصنعيات مبانى طوب اسمنتى مفرد مصمت </t>
  </si>
  <si>
    <t xml:space="preserve">بالمتر المكعب نجارة وحدادة وصب خرسانات سقف الاول علوى فاصل 2 </t>
  </si>
  <si>
    <t xml:space="preserve">بالالف توريد طوب مصمت اسمنتى 20 سم </t>
  </si>
  <si>
    <t>بالمتر المكعب نجارة وحدادة وصب سقف الارضى فاصل رقم 2 (265م ×265ج)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</si>
</sst>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* #,##0.00_);_(* \(#,##0.00\);_(* &quot;-&quot;??_);_(@_)"/>
    <numFmt numFmtId="165" formatCode="_-* #,##0.00_-;_-* #,##0.00\-;_-* &quot;-&quot;??_-;_-@_-"/>
    <numFmt numFmtId="166" formatCode="[$-20B0000]d\ mmmm\ yyyy;@"/>
    <numFmt numFmtId="167" formatCode="[$-10B0000]d\ mmmm\ yyyy;@"/>
    <numFmt numFmtId="168" formatCode="#,##0.0"/>
    <numFmt numFmtId="169" formatCode="#,##0.00;[Red]#,##0.00"/>
    <numFmt numFmtId="170" formatCode="yyyy\-mm\-dd;@"/>
    <numFmt numFmtId="171" formatCode="_(* #,##0.0_);_(* \(#,##0.0\);_(* &quot;-&quot;?_);_(@_)"/>
    <numFmt numFmtId="172" formatCode="#,##0.000_);\(#,##0.000\)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Arabic Typesetting"/>
      <family val="4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24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b/>
      <u/>
      <sz val="24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  <font>
      <b/>
      <sz val="36"/>
      <color rgb="FFFF0000"/>
      <name val="Ravie"/>
      <family val="5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2"/>
      <color theme="1"/>
      <name val="Arial"/>
      <family val="2"/>
    </font>
    <font>
      <sz val="14"/>
      <color theme="1"/>
      <name val="Arial"/>
      <family val="2"/>
    </font>
    <font>
      <sz val="2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color rgb="FFFF0000"/>
      <name val="Ravie"/>
      <family val="5"/>
    </font>
    <font>
      <b/>
      <sz val="14"/>
      <color theme="1"/>
      <name val="Arabic Typesetting"/>
      <family val="4"/>
    </font>
    <font>
      <b/>
      <sz val="26"/>
      <color rgb="FFFF0000"/>
      <name val="Ravie"/>
      <family val="5"/>
    </font>
    <font>
      <b/>
      <sz val="26"/>
      <color theme="1"/>
      <name val="Arial"/>
      <family val="2"/>
    </font>
    <font>
      <sz val="26"/>
      <color theme="1"/>
      <name val="Arial"/>
      <family val="2"/>
    </font>
    <font>
      <b/>
      <sz val="26"/>
      <color theme="1"/>
      <name val="Arabic Typesetting"/>
      <family val="4"/>
    </font>
    <font>
      <b/>
      <sz val="22"/>
      <color rgb="FFFF0000"/>
      <name val="Ravie"/>
      <family val="5"/>
    </font>
    <font>
      <b/>
      <sz val="22"/>
      <color theme="1"/>
      <name val="Arabic Typesetting"/>
      <family val="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5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readingOrder="2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right" vertical="center" wrapText="1" readingOrder="2"/>
    </xf>
    <xf numFmtId="0" fontId="11" fillId="0" borderId="1" xfId="0" applyFont="1" applyBorder="1" applyAlignment="1">
      <alignment horizontal="right" vertical="center" wrapText="1" readingOrder="2"/>
    </xf>
    <xf numFmtId="0" fontId="11" fillId="0" borderId="1" xfId="0" applyFont="1" applyBorder="1" applyAlignment="1">
      <alignment horizontal="center" vertical="center" wrapText="1" readingOrder="2"/>
    </xf>
    <xf numFmtId="165" fontId="11" fillId="0" borderId="1" xfId="1" applyFont="1" applyBorder="1" applyAlignment="1">
      <alignment horizontal="right" vertical="center" wrapText="1" readingOrder="2"/>
    </xf>
    <xf numFmtId="165" fontId="7" fillId="2" borderId="1" xfId="0" applyNumberFormat="1" applyFont="1" applyFill="1" applyBorder="1" applyAlignment="1">
      <alignment horizontal="right" vertical="center" wrapText="1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wrapText="1" readingOrder="2"/>
    </xf>
    <xf numFmtId="0" fontId="13" fillId="0" borderId="1" xfId="0" applyFont="1" applyBorder="1" applyAlignment="1">
      <alignment horizontal="right" vertical="center" wrapText="1" readingOrder="2"/>
    </xf>
    <xf numFmtId="0" fontId="4" fillId="3" borderId="7" xfId="0" applyFont="1" applyFill="1" applyBorder="1" applyAlignment="1">
      <alignment horizontal="center" vertical="center" wrapText="1" readingOrder="2"/>
    </xf>
    <xf numFmtId="0" fontId="6" fillId="3" borderId="1" xfId="0" applyFont="1" applyFill="1" applyBorder="1" applyAlignment="1">
      <alignment horizontal="center" vertical="center" wrapText="1" readingOrder="2"/>
    </xf>
    <xf numFmtId="165" fontId="11" fillId="0" borderId="1" xfId="1" applyFont="1" applyBorder="1" applyAlignment="1">
      <alignment horizontal="center" vertical="center" wrapText="1" readingOrder="2"/>
    </xf>
    <xf numFmtId="165" fontId="6" fillId="0" borderId="1" xfId="1" applyFont="1" applyBorder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166" fontId="11" fillId="0" borderId="1" xfId="0" applyNumberFormat="1" applyFont="1" applyBorder="1" applyAlignment="1">
      <alignment horizontal="center" vertical="center" wrapText="1" readingOrder="2"/>
    </xf>
    <xf numFmtId="0" fontId="2" fillId="3" borderId="0" xfId="0" applyFont="1" applyFill="1" applyAlignment="1">
      <alignment horizontal="center"/>
    </xf>
    <xf numFmtId="0" fontId="17" fillId="0" borderId="0" xfId="0" applyFont="1" applyAlignment="1">
      <alignment vertical="center"/>
    </xf>
    <xf numFmtId="169" fontId="18" fillId="0" borderId="1" xfId="0" applyNumberFormat="1" applyFont="1" applyBorder="1" applyAlignment="1">
      <alignment horizontal="center"/>
    </xf>
    <xf numFmtId="0" fontId="20" fillId="0" borderId="0" xfId="0" applyFont="1" applyAlignment="1">
      <alignment vertical="center"/>
    </xf>
    <xf numFmtId="0" fontId="18" fillId="0" borderId="0" xfId="0" applyFont="1"/>
    <xf numFmtId="0" fontId="18" fillId="0" borderId="11" xfId="0" applyFont="1" applyBorder="1" applyAlignment="1">
      <alignment horizontal="center"/>
    </xf>
    <xf numFmtId="169" fontId="21" fillId="0" borderId="1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0" fillId="0" borderId="1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169" fontId="18" fillId="0" borderId="12" xfId="0" applyNumberFormat="1" applyFont="1" applyBorder="1" applyAlignment="1">
      <alignment horizontal="center"/>
    </xf>
    <xf numFmtId="169" fontId="21" fillId="0" borderId="12" xfId="0" applyNumberFormat="1" applyFont="1" applyBorder="1" applyAlignment="1">
      <alignment horizontal="center"/>
    </xf>
    <xf numFmtId="0" fontId="21" fillId="0" borderId="1" xfId="0" applyFont="1" applyBorder="1"/>
    <xf numFmtId="0" fontId="21" fillId="0" borderId="12" xfId="0" applyFont="1" applyBorder="1"/>
    <xf numFmtId="0" fontId="21" fillId="0" borderId="14" xfId="0" applyFont="1" applyBorder="1"/>
    <xf numFmtId="0" fontId="21" fillId="0" borderId="15" xfId="0" applyFont="1" applyBorder="1"/>
    <xf numFmtId="0" fontId="21" fillId="0" borderId="0" xfId="0" applyFont="1"/>
    <xf numFmtId="0" fontId="22" fillId="0" borderId="8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10" xfId="0" applyFont="1" applyBorder="1" applyAlignment="1">
      <alignment horizontal="center"/>
    </xf>
    <xf numFmtId="167" fontId="21" fillId="0" borderId="11" xfId="0" applyNumberFormat="1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11" xfId="0" applyFont="1" applyBorder="1"/>
    <xf numFmtId="0" fontId="21" fillId="0" borderId="13" xfId="0" applyFont="1" applyBorder="1"/>
    <xf numFmtId="0" fontId="17" fillId="0" borderId="0" xfId="0" applyFont="1"/>
    <xf numFmtId="0" fontId="23" fillId="0" borderId="1" xfId="0" applyFont="1" applyBorder="1" applyAlignment="1">
      <alignment horizontal="right" vertical="center" wrapText="1" readingOrder="2"/>
    </xf>
    <xf numFmtId="17" fontId="11" fillId="0" borderId="1" xfId="0" applyNumberFormat="1" applyFont="1" applyBorder="1" applyAlignment="1">
      <alignment horizontal="center" vertical="center" wrapText="1" readingOrder="2"/>
    </xf>
    <xf numFmtId="170" fontId="11" fillId="0" borderId="1" xfId="0" applyNumberFormat="1" applyFont="1" applyBorder="1" applyAlignment="1">
      <alignment horizontal="center" vertical="center" wrapText="1" readingOrder="2"/>
    </xf>
    <xf numFmtId="0" fontId="21" fillId="3" borderId="9" xfId="0" applyFont="1" applyFill="1" applyBorder="1" applyAlignment="1">
      <alignment horizontal="center"/>
    </xf>
    <xf numFmtId="0" fontId="21" fillId="3" borderId="1" xfId="0" applyFont="1" applyFill="1" applyBorder="1" applyAlignment="1">
      <alignment horizontal="center"/>
    </xf>
    <xf numFmtId="168" fontId="21" fillId="3" borderId="1" xfId="0" applyNumberFormat="1" applyFont="1" applyFill="1" applyBorder="1" applyAlignment="1">
      <alignment horizontal="center"/>
    </xf>
    <xf numFmtId="168" fontId="21" fillId="3" borderId="12" xfId="0" applyNumberFormat="1" applyFont="1" applyFill="1" applyBorder="1" applyAlignment="1">
      <alignment horizontal="center"/>
    </xf>
    <xf numFmtId="0" fontId="21" fillId="3" borderId="16" xfId="0" applyFont="1" applyFill="1" applyBorder="1" applyAlignment="1">
      <alignment horizontal="center"/>
    </xf>
    <xf numFmtId="164" fontId="21" fillId="3" borderId="1" xfId="0" applyNumberFormat="1" applyFont="1" applyFill="1" applyBorder="1" applyAlignment="1">
      <alignment horizontal="center"/>
    </xf>
    <xf numFmtId="166" fontId="24" fillId="3" borderId="6" xfId="0" applyNumberFormat="1" applyFont="1" applyFill="1" applyBorder="1" applyAlignment="1">
      <alignment horizontal="center" vertical="center" wrapText="1" readingOrder="2"/>
    </xf>
    <xf numFmtId="0" fontId="21" fillId="3" borderId="0" xfId="0" applyFont="1" applyFill="1" applyAlignment="1">
      <alignment horizontal="center"/>
    </xf>
    <xf numFmtId="166" fontId="24" fillId="3" borderId="0" xfId="0" applyNumberFormat="1" applyFont="1" applyFill="1" applyAlignment="1">
      <alignment horizontal="center" vertical="center" wrapText="1" readingOrder="2"/>
    </xf>
    <xf numFmtId="168" fontId="21" fillId="3" borderId="0" xfId="0" applyNumberFormat="1" applyFont="1" applyFill="1" applyAlignment="1">
      <alignment horizontal="center"/>
    </xf>
    <xf numFmtId="0" fontId="24" fillId="3" borderId="0" xfId="0" applyFont="1" applyFill="1" applyAlignment="1">
      <alignment horizontal="center" vertical="center" wrapText="1" readingOrder="2"/>
    </xf>
    <xf numFmtId="164" fontId="21" fillId="3" borderId="0" xfId="0" applyNumberFormat="1" applyFont="1" applyFill="1" applyAlignment="1">
      <alignment horizontal="center"/>
    </xf>
    <xf numFmtId="0" fontId="21" fillId="3" borderId="0" xfId="0" applyFont="1" applyFill="1"/>
    <xf numFmtId="166" fontId="24" fillId="3" borderId="1" xfId="0" applyNumberFormat="1" applyFont="1" applyFill="1" applyBorder="1" applyAlignment="1">
      <alignment horizontal="center" vertical="center" wrapText="1" readingOrder="2"/>
    </xf>
    <xf numFmtId="166" fontId="24" fillId="3" borderId="10" xfId="0" applyNumberFormat="1" applyFont="1" applyFill="1" applyBorder="1" applyAlignment="1">
      <alignment horizontal="center" vertical="center" wrapText="1" readingOrder="2"/>
    </xf>
    <xf numFmtId="166" fontId="24" fillId="3" borderId="11" xfId="0" applyNumberFormat="1" applyFont="1" applyFill="1" applyBorder="1" applyAlignment="1">
      <alignment horizontal="center" vertical="center" wrapText="1" readingOrder="2"/>
    </xf>
    <xf numFmtId="166" fontId="24" fillId="3" borderId="12" xfId="0" applyNumberFormat="1" applyFont="1" applyFill="1" applyBorder="1" applyAlignment="1">
      <alignment horizontal="center" vertical="center" wrapText="1" readingOrder="2"/>
    </xf>
    <xf numFmtId="0" fontId="24" fillId="3" borderId="11" xfId="0" applyFont="1" applyFill="1" applyBorder="1" applyAlignment="1">
      <alignment horizontal="center" vertical="center" wrapText="1" readingOrder="2"/>
    </xf>
    <xf numFmtId="0" fontId="24" fillId="3" borderId="13" xfId="0" applyFont="1" applyFill="1" applyBorder="1" applyAlignment="1">
      <alignment horizontal="center" vertical="center" wrapText="1" readingOrder="2"/>
    </xf>
    <xf numFmtId="166" fontId="24" fillId="3" borderId="14" xfId="0" applyNumberFormat="1" applyFont="1" applyFill="1" applyBorder="1" applyAlignment="1">
      <alignment horizontal="center" vertical="center" wrapText="1" readingOrder="2"/>
    </xf>
    <xf numFmtId="164" fontId="21" fillId="3" borderId="14" xfId="0" applyNumberFormat="1" applyFont="1" applyFill="1" applyBorder="1" applyAlignment="1">
      <alignment horizontal="center"/>
    </xf>
    <xf numFmtId="0" fontId="21" fillId="3" borderId="14" xfId="0" applyFont="1" applyFill="1" applyBorder="1" applyAlignment="1">
      <alignment horizontal="center"/>
    </xf>
    <xf numFmtId="168" fontId="21" fillId="3" borderId="14" xfId="0" applyNumberFormat="1" applyFont="1" applyFill="1" applyBorder="1" applyAlignment="1">
      <alignment horizontal="center"/>
    </xf>
    <xf numFmtId="168" fontId="21" fillId="3" borderId="15" xfId="0" applyNumberFormat="1" applyFont="1" applyFill="1" applyBorder="1" applyAlignment="1">
      <alignment horizontal="center"/>
    </xf>
    <xf numFmtId="0" fontId="0" fillId="0" borderId="12" xfId="0" applyBorder="1"/>
    <xf numFmtId="0" fontId="0" fillId="0" borderId="15" xfId="0" applyBorder="1"/>
    <xf numFmtId="164" fontId="21" fillId="3" borderId="24" xfId="0" applyNumberFormat="1" applyFont="1" applyFill="1" applyBorder="1" applyAlignment="1">
      <alignment horizontal="center"/>
    </xf>
    <xf numFmtId="164" fontId="21" fillId="3" borderId="25" xfId="0" applyNumberFormat="1" applyFont="1" applyFill="1" applyBorder="1" applyAlignment="1">
      <alignment horizontal="center"/>
    </xf>
    <xf numFmtId="164" fontId="21" fillId="3" borderId="26" xfId="0" applyNumberFormat="1" applyFont="1" applyFill="1" applyBorder="1" applyAlignment="1">
      <alignment horizontal="center"/>
    </xf>
    <xf numFmtId="164" fontId="16" fillId="0" borderId="25" xfId="0" applyNumberFormat="1" applyFont="1" applyBorder="1" applyAlignment="1">
      <alignment horizontal="center" vertical="center"/>
    </xf>
    <xf numFmtId="168" fontId="22" fillId="3" borderId="0" xfId="0" applyNumberFormat="1" applyFont="1" applyFill="1" applyAlignment="1">
      <alignment horizontal="center" vertical="center"/>
    </xf>
    <xf numFmtId="166" fontId="24" fillId="3" borderId="27" xfId="0" applyNumberFormat="1" applyFont="1" applyFill="1" applyBorder="1" applyAlignment="1">
      <alignment horizontal="center" vertical="center" wrapText="1" readingOrder="2"/>
    </xf>
    <xf numFmtId="0" fontId="24" fillId="3" borderId="8" xfId="0" applyFont="1" applyFill="1" applyBorder="1" applyAlignment="1">
      <alignment horizontal="center" vertical="center" wrapText="1" readingOrder="2"/>
    </xf>
    <xf numFmtId="166" fontId="24" fillId="3" borderId="9" xfId="0" applyNumberFormat="1" applyFont="1" applyFill="1" applyBorder="1" applyAlignment="1">
      <alignment horizontal="center" vertical="center" wrapText="1" readingOrder="2"/>
    </xf>
    <xf numFmtId="164" fontId="21" fillId="3" borderId="9" xfId="0" applyNumberFormat="1" applyFont="1" applyFill="1" applyBorder="1" applyAlignment="1">
      <alignment horizontal="center"/>
    </xf>
    <xf numFmtId="168" fontId="21" fillId="3" borderId="9" xfId="0" applyNumberFormat="1" applyFont="1" applyFill="1" applyBorder="1" applyAlignment="1">
      <alignment horizontal="center"/>
    </xf>
    <xf numFmtId="168" fontId="21" fillId="3" borderId="10" xfId="0" applyNumberFormat="1" applyFont="1" applyFill="1" applyBorder="1" applyAlignment="1">
      <alignment horizontal="center"/>
    </xf>
    <xf numFmtId="164" fontId="21" fillId="3" borderId="23" xfId="0" applyNumberFormat="1" applyFont="1" applyFill="1" applyBorder="1" applyAlignment="1">
      <alignment horizontal="center"/>
    </xf>
    <xf numFmtId="164" fontId="21" fillId="3" borderId="16" xfId="0" applyNumberFormat="1" applyFont="1" applyFill="1" applyBorder="1" applyAlignment="1">
      <alignment horizontal="center"/>
    </xf>
    <xf numFmtId="168" fontId="21" fillId="3" borderId="16" xfId="0" applyNumberFormat="1" applyFont="1" applyFill="1" applyBorder="1" applyAlignment="1">
      <alignment horizontal="center"/>
    </xf>
    <xf numFmtId="0" fontId="24" fillId="3" borderId="28" xfId="0" applyFont="1" applyFill="1" applyBorder="1" applyAlignment="1">
      <alignment horizontal="center" vertical="center" wrapText="1" readingOrder="2"/>
    </xf>
    <xf numFmtId="166" fontId="24" fillId="3" borderId="16" xfId="0" applyNumberFormat="1" applyFont="1" applyFill="1" applyBorder="1" applyAlignment="1">
      <alignment horizontal="center" vertical="center" wrapText="1" readingOrder="2"/>
    </xf>
    <xf numFmtId="0" fontId="21" fillId="3" borderId="11" xfId="0" applyFont="1" applyFill="1" applyBorder="1" applyAlignment="1">
      <alignment horizontal="center"/>
    </xf>
    <xf numFmtId="166" fontId="24" fillId="3" borderId="2" xfId="0" applyNumberFormat="1" applyFont="1" applyFill="1" applyBorder="1" applyAlignment="1">
      <alignment horizontal="center" vertical="center" wrapText="1" readingOrder="2"/>
    </xf>
    <xf numFmtId="168" fontId="21" fillId="3" borderId="2" xfId="0" applyNumberFormat="1" applyFont="1" applyFill="1" applyBorder="1" applyAlignment="1">
      <alignment horizontal="center"/>
    </xf>
    <xf numFmtId="0" fontId="21" fillId="3" borderId="6" xfId="0" applyFont="1" applyFill="1" applyBorder="1" applyAlignment="1">
      <alignment horizontal="center"/>
    </xf>
    <xf numFmtId="168" fontId="21" fillId="3" borderId="6" xfId="0" applyNumberFormat="1" applyFont="1" applyFill="1" applyBorder="1" applyAlignment="1">
      <alignment horizontal="center"/>
    </xf>
    <xf numFmtId="168" fontId="22" fillId="3" borderId="1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 readingOrder="2"/>
    </xf>
    <xf numFmtId="164" fontId="2" fillId="0" borderId="0" xfId="0" applyNumberFormat="1" applyFont="1" applyAlignment="1">
      <alignment horizontal="center"/>
    </xf>
    <xf numFmtId="172" fontId="11" fillId="0" borderId="1" xfId="1" applyNumberFormat="1" applyFont="1" applyBorder="1" applyAlignment="1">
      <alignment horizontal="center" vertical="center" wrapText="1" readingOrder="2"/>
    </xf>
    <xf numFmtId="0" fontId="2" fillId="0" borderId="0" xfId="0" applyFont="1" applyAlignment="1">
      <alignment horizontal="right"/>
    </xf>
    <xf numFmtId="0" fontId="6" fillId="2" borderId="6" xfId="0" applyFont="1" applyFill="1" applyBorder="1" applyAlignment="1">
      <alignment vertical="center" wrapText="1" readingOrder="2"/>
    </xf>
    <xf numFmtId="0" fontId="24" fillId="2" borderId="11" xfId="0" applyFont="1" applyFill="1" applyBorder="1" applyAlignment="1">
      <alignment horizontal="center" vertical="center" wrapText="1" readingOrder="2"/>
    </xf>
    <xf numFmtId="166" fontId="24" fillId="2" borderId="1" xfId="0" applyNumberFormat="1" applyFont="1" applyFill="1" applyBorder="1" applyAlignment="1">
      <alignment horizontal="center" vertical="center" wrapText="1" readingOrder="2"/>
    </xf>
    <xf numFmtId="164" fontId="21" fillId="2" borderId="1" xfId="0" applyNumberFormat="1" applyFont="1" applyFill="1" applyBorder="1" applyAlignment="1">
      <alignment horizontal="center"/>
    </xf>
    <xf numFmtId="0" fontId="21" fillId="2" borderId="1" xfId="0" applyFont="1" applyFill="1" applyBorder="1" applyAlignment="1">
      <alignment horizontal="center"/>
    </xf>
    <xf numFmtId="168" fontId="21" fillId="2" borderId="1" xfId="0" applyNumberFormat="1" applyFont="1" applyFill="1" applyBorder="1" applyAlignment="1">
      <alignment horizontal="center"/>
    </xf>
    <xf numFmtId="168" fontId="21" fillId="2" borderId="12" xfId="0" applyNumberFormat="1" applyFont="1" applyFill="1" applyBorder="1" applyAlignment="1">
      <alignment horizontal="center"/>
    </xf>
    <xf numFmtId="0" fontId="0" fillId="2" borderId="12" xfId="0" applyFill="1" applyBorder="1"/>
    <xf numFmtId="164" fontId="21" fillId="3" borderId="25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166" fontId="24" fillId="2" borderId="12" xfId="0" applyNumberFormat="1" applyFont="1" applyFill="1" applyBorder="1" applyAlignment="1">
      <alignment horizontal="center" vertical="center" wrapText="1" readingOrder="2"/>
    </xf>
    <xf numFmtId="168" fontId="18" fillId="3" borderId="12" xfId="0" applyNumberFormat="1" applyFont="1" applyFill="1" applyBorder="1" applyAlignment="1">
      <alignment horizontal="center"/>
    </xf>
    <xf numFmtId="166" fontId="24" fillId="3" borderId="39" xfId="0" applyNumberFormat="1" applyFont="1" applyFill="1" applyBorder="1" applyAlignment="1">
      <alignment horizontal="center" vertical="center" wrapText="1" readingOrder="2"/>
    </xf>
    <xf numFmtId="168" fontId="21" fillId="3" borderId="40" xfId="0" applyNumberFormat="1" applyFont="1" applyFill="1" applyBorder="1" applyAlignment="1">
      <alignment horizontal="center"/>
    </xf>
    <xf numFmtId="164" fontId="21" fillId="3" borderId="6" xfId="0" applyNumberFormat="1" applyFont="1" applyFill="1" applyBorder="1" applyAlignment="1">
      <alignment horizontal="center"/>
    </xf>
    <xf numFmtId="0" fontId="24" fillId="3" borderId="29" xfId="0" applyFont="1" applyFill="1" applyBorder="1" applyAlignment="1">
      <alignment horizontal="center" vertical="center" wrapText="1" readingOrder="2"/>
    </xf>
    <xf numFmtId="166" fontId="24" fillId="3" borderId="7" xfId="0" applyNumberFormat="1" applyFont="1" applyFill="1" applyBorder="1" applyAlignment="1">
      <alignment horizontal="center" vertical="center" wrapText="1" readingOrder="2"/>
    </xf>
    <xf numFmtId="164" fontId="21" fillId="3" borderId="7" xfId="0" applyNumberFormat="1" applyFont="1" applyFill="1" applyBorder="1" applyAlignment="1">
      <alignment horizontal="center"/>
    </xf>
    <xf numFmtId="0" fontId="21" fillId="3" borderId="7" xfId="0" applyFont="1" applyFill="1" applyBorder="1" applyAlignment="1">
      <alignment horizontal="center"/>
    </xf>
    <xf numFmtId="168" fontId="21" fillId="3" borderId="7" xfId="0" applyNumberFormat="1" applyFont="1" applyFill="1" applyBorder="1" applyAlignment="1">
      <alignment horizontal="center"/>
    </xf>
    <xf numFmtId="168" fontId="21" fillId="3" borderId="31" xfId="0" applyNumberFormat="1" applyFont="1" applyFill="1" applyBorder="1" applyAlignment="1">
      <alignment horizontal="center"/>
    </xf>
    <xf numFmtId="0" fontId="24" fillId="3" borderId="27" xfId="0" applyFont="1" applyFill="1" applyBorder="1" applyAlignment="1">
      <alignment horizontal="center" vertical="center" wrapText="1" readingOrder="2"/>
    </xf>
    <xf numFmtId="168" fontId="21" fillId="3" borderId="18" xfId="0" applyNumberFormat="1" applyFont="1" applyFill="1" applyBorder="1" applyAlignment="1">
      <alignment horizontal="center"/>
    </xf>
    <xf numFmtId="0" fontId="0" fillId="3" borderId="12" xfId="0" applyFill="1" applyBorder="1"/>
    <xf numFmtId="0" fontId="0" fillId="0" borderId="13" xfId="0" applyBorder="1"/>
    <xf numFmtId="0" fontId="0" fillId="0" borderId="39" xfId="0" applyBorder="1"/>
    <xf numFmtId="0" fontId="0" fillId="0" borderId="40" xfId="0" applyBorder="1"/>
    <xf numFmtId="164" fontId="21" fillId="4" borderId="24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right" vertical="center" wrapText="1" readingOrder="2"/>
    </xf>
    <xf numFmtId="0" fontId="17" fillId="3" borderId="0" xfId="0" applyFont="1" applyFill="1"/>
    <xf numFmtId="0" fontId="21" fillId="3" borderId="8" xfId="0" applyFont="1" applyFill="1" applyBorder="1" applyAlignment="1">
      <alignment horizontal="center"/>
    </xf>
    <xf numFmtId="0" fontId="21" fillId="3" borderId="19" xfId="0" applyFont="1" applyFill="1" applyBorder="1" applyAlignment="1">
      <alignment horizontal="center"/>
    </xf>
    <xf numFmtId="0" fontId="21" fillId="3" borderId="22" xfId="0" applyFont="1" applyFill="1" applyBorder="1" applyAlignment="1">
      <alignment horizontal="center"/>
    </xf>
    <xf numFmtId="0" fontId="21" fillId="3" borderId="10" xfId="0" applyFont="1" applyFill="1" applyBorder="1" applyAlignment="1">
      <alignment horizontal="center"/>
    </xf>
    <xf numFmtId="0" fontId="0" fillId="3" borderId="0" xfId="0" applyFill="1"/>
    <xf numFmtId="0" fontId="21" fillId="3" borderId="29" xfId="0" applyFont="1" applyFill="1" applyBorder="1" applyAlignment="1">
      <alignment horizontal="center"/>
    </xf>
    <xf numFmtId="0" fontId="21" fillId="3" borderId="5" xfId="0" applyFont="1" applyFill="1" applyBorder="1" applyAlignment="1">
      <alignment horizontal="center"/>
    </xf>
    <xf numFmtId="0" fontId="21" fillId="3" borderId="30" xfId="0" applyFont="1" applyFill="1" applyBorder="1" applyAlignment="1">
      <alignment horizontal="center"/>
    </xf>
    <xf numFmtId="168" fontId="0" fillId="3" borderId="0" xfId="0" applyNumberFormat="1" applyFill="1"/>
    <xf numFmtId="0" fontId="0" fillId="3" borderId="0" xfId="0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 readingOrder="2"/>
    </xf>
    <xf numFmtId="165" fontId="6" fillId="2" borderId="1" xfId="0" applyNumberFormat="1" applyFont="1" applyFill="1" applyBorder="1" applyAlignment="1">
      <alignment horizontal="right" vertical="center" wrapText="1" readingOrder="2"/>
    </xf>
    <xf numFmtId="165" fontId="24" fillId="0" borderId="1" xfId="1" applyFont="1" applyBorder="1" applyAlignment="1">
      <alignment horizontal="center" vertical="center" wrapText="1" readingOrder="2"/>
    </xf>
    <xf numFmtId="165" fontId="26" fillId="0" borderId="1" xfId="1" applyFont="1" applyBorder="1" applyAlignment="1">
      <alignment horizontal="center" vertical="center" wrapText="1" readingOrder="2"/>
    </xf>
    <xf numFmtId="165" fontId="26" fillId="2" borderId="1" xfId="0" applyNumberFormat="1" applyFont="1" applyFill="1" applyBorder="1" applyAlignment="1">
      <alignment horizontal="right" vertical="center" wrapText="1" readingOrder="2"/>
    </xf>
    <xf numFmtId="165" fontId="24" fillId="0" borderId="1" xfId="1" applyFont="1" applyBorder="1" applyAlignment="1">
      <alignment horizontal="right" vertical="center" wrapText="1" readingOrder="2"/>
    </xf>
    <xf numFmtId="0" fontId="26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 wrapText="1" readingOrder="2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right" vertical="center" wrapText="1" readingOrder="2"/>
    </xf>
    <xf numFmtId="165" fontId="30" fillId="0" borderId="1" xfId="1" applyFont="1" applyBorder="1" applyAlignment="1">
      <alignment horizontal="center" vertical="center" wrapText="1" readingOrder="2"/>
    </xf>
    <xf numFmtId="165" fontId="31" fillId="0" borderId="1" xfId="1" applyFont="1" applyBorder="1" applyAlignment="1">
      <alignment horizontal="right" vertical="center" wrapText="1" readingOrder="2"/>
    </xf>
    <xf numFmtId="165" fontId="30" fillId="2" borderId="1" xfId="0" applyNumberFormat="1" applyFont="1" applyFill="1" applyBorder="1" applyAlignment="1">
      <alignment horizontal="right" vertical="center" wrapText="1" readingOrder="2"/>
    </xf>
    <xf numFmtId="0" fontId="30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165" fontId="9" fillId="0" borderId="1" xfId="1" applyFont="1" applyBorder="1" applyAlignment="1">
      <alignment horizontal="center" vertical="center" wrapText="1" readingOrder="2"/>
    </xf>
    <xf numFmtId="165" fontId="23" fillId="0" borderId="1" xfId="1" applyFont="1" applyBorder="1" applyAlignment="1">
      <alignment horizontal="right" vertical="center" wrapText="1" readingOrder="2"/>
    </xf>
    <xf numFmtId="165" fontId="9" fillId="2" borderId="1" xfId="0" applyNumberFormat="1" applyFont="1" applyFill="1" applyBorder="1" applyAlignment="1">
      <alignment horizontal="right" vertical="center" wrapText="1" readingOrder="2"/>
    </xf>
    <xf numFmtId="0" fontId="9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165" fontId="11" fillId="0" borderId="1" xfId="1" applyNumberFormat="1" applyFont="1" applyBorder="1" applyAlignment="1">
      <alignment horizontal="center" vertical="center" wrapText="1" readingOrder="2"/>
    </xf>
    <xf numFmtId="166" fontId="7" fillId="3" borderId="8" xfId="0" applyNumberFormat="1" applyFont="1" applyFill="1" applyBorder="1" applyAlignment="1">
      <alignment horizontal="center" vertical="center" wrapText="1" readingOrder="2"/>
    </xf>
    <xf numFmtId="166" fontId="7" fillId="3" borderId="9" xfId="0" applyNumberFormat="1" applyFont="1" applyFill="1" applyBorder="1" applyAlignment="1">
      <alignment horizontal="center" vertical="center" wrapText="1" readingOrder="2"/>
    </xf>
    <xf numFmtId="166" fontId="24" fillId="3" borderId="10" xfId="0" applyNumberFormat="1" applyFont="1" applyFill="1" applyBorder="1" applyAlignment="1">
      <alignment horizontal="center" vertical="center" wrapText="1" readingOrder="2"/>
    </xf>
    <xf numFmtId="166" fontId="24" fillId="3" borderId="12" xfId="0" applyNumberFormat="1" applyFont="1" applyFill="1" applyBorder="1" applyAlignment="1">
      <alignment horizontal="center" vertical="center" wrapText="1" readingOrder="2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41" xfId="0" applyFont="1" applyBorder="1" applyAlignment="1">
      <alignment horizontal="center" vertical="center"/>
    </xf>
    <xf numFmtId="0" fontId="19" fillId="0" borderId="42" xfId="0" applyFont="1" applyBorder="1" applyAlignment="1">
      <alignment horizontal="center" vertical="center"/>
    </xf>
    <xf numFmtId="164" fontId="20" fillId="0" borderId="32" xfId="0" applyNumberFormat="1" applyFont="1" applyBorder="1" applyAlignment="1">
      <alignment horizontal="left" vertical="center"/>
    </xf>
    <xf numFmtId="164" fontId="20" fillId="0" borderId="36" xfId="0" applyNumberFormat="1" applyFont="1" applyBorder="1" applyAlignment="1">
      <alignment horizontal="left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6" xfId="0" applyBorder="1" applyAlignment="1">
      <alignment horizontal="center"/>
    </xf>
    <xf numFmtId="166" fontId="7" fillId="3" borderId="37" xfId="0" applyNumberFormat="1" applyFont="1" applyFill="1" applyBorder="1" applyAlignment="1">
      <alignment horizontal="center" vertical="center" wrapText="1" readingOrder="2"/>
    </xf>
    <xf numFmtId="166" fontId="7" fillId="3" borderId="38" xfId="0" applyNumberFormat="1" applyFont="1" applyFill="1" applyBorder="1" applyAlignment="1">
      <alignment horizontal="center" vertical="center" wrapText="1" readingOrder="2"/>
    </xf>
    <xf numFmtId="166" fontId="7" fillId="3" borderId="19" xfId="0" applyNumberFormat="1" applyFont="1" applyFill="1" applyBorder="1" applyAlignment="1">
      <alignment horizontal="center" vertical="center" wrapText="1" readingOrder="2"/>
    </xf>
    <xf numFmtId="164" fontId="21" fillId="3" borderId="35" xfId="0" applyNumberFormat="1" applyFont="1" applyFill="1" applyBorder="1" applyAlignment="1">
      <alignment horizontal="left" vertical="top"/>
    </xf>
    <xf numFmtId="164" fontId="21" fillId="3" borderId="36" xfId="0" applyNumberFormat="1" applyFont="1" applyFill="1" applyBorder="1" applyAlignment="1">
      <alignment horizontal="left" vertical="top"/>
    </xf>
    <xf numFmtId="0" fontId="25" fillId="3" borderId="0" xfId="0" applyFont="1" applyFill="1" applyAlignment="1">
      <alignment horizontal="center" vertical="center"/>
    </xf>
    <xf numFmtId="166" fontId="7" fillId="3" borderId="32" xfId="0" applyNumberFormat="1" applyFont="1" applyFill="1" applyBorder="1" applyAlignment="1">
      <alignment horizontal="center" vertical="center" wrapText="1" readingOrder="2"/>
    </xf>
    <xf numFmtId="166" fontId="7" fillId="3" borderId="33" xfId="0" applyNumberFormat="1" applyFont="1" applyFill="1" applyBorder="1" applyAlignment="1">
      <alignment horizontal="center" vertical="center" wrapText="1" readingOrder="2"/>
    </xf>
    <xf numFmtId="166" fontId="7" fillId="3" borderId="34" xfId="0" applyNumberFormat="1" applyFont="1" applyFill="1" applyBorder="1" applyAlignment="1">
      <alignment horizontal="center" vertical="center" wrapText="1" readingOrder="2"/>
    </xf>
    <xf numFmtId="164" fontId="21" fillId="3" borderId="35" xfId="0" applyNumberFormat="1" applyFont="1" applyFill="1" applyBorder="1" applyAlignment="1">
      <alignment horizontal="center" vertical="center"/>
    </xf>
    <xf numFmtId="164" fontId="21" fillId="3" borderId="36" xfId="0" applyNumberFormat="1" applyFont="1" applyFill="1" applyBorder="1" applyAlignment="1">
      <alignment horizontal="center" vertical="center"/>
    </xf>
    <xf numFmtId="166" fontId="24" fillId="3" borderId="18" xfId="0" applyNumberFormat="1" applyFont="1" applyFill="1" applyBorder="1" applyAlignment="1">
      <alignment horizontal="center" vertical="center" wrapText="1" readingOrder="2"/>
    </xf>
    <xf numFmtId="0" fontId="21" fillId="3" borderId="20" xfId="0" applyFont="1" applyFill="1" applyBorder="1" applyAlignment="1">
      <alignment horizontal="center"/>
    </xf>
    <xf numFmtId="0" fontId="21" fillId="3" borderId="21" xfId="0" applyFont="1" applyFill="1" applyBorder="1" applyAlignment="1">
      <alignment horizontal="center"/>
    </xf>
    <xf numFmtId="164" fontId="12" fillId="0" borderId="2" xfId="0" applyNumberFormat="1" applyFont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right" vertical="center" wrapText="1" readingOrder="2"/>
    </xf>
    <xf numFmtId="0" fontId="12" fillId="0" borderId="3" xfId="0" applyFont="1" applyBorder="1" applyAlignment="1">
      <alignment horizontal="right" vertical="center" wrapText="1" readingOrder="2"/>
    </xf>
    <xf numFmtId="0" fontId="8" fillId="2" borderId="2" xfId="0" applyFont="1" applyFill="1" applyBorder="1" applyAlignment="1">
      <alignment horizontal="right" vertical="center" wrapText="1" readingOrder="2"/>
    </xf>
    <xf numFmtId="0" fontId="8" fillId="2" borderId="4" xfId="0" applyFont="1" applyFill="1" applyBorder="1" applyAlignment="1">
      <alignment horizontal="right" vertical="center" wrapText="1" readingOrder="2"/>
    </xf>
    <xf numFmtId="0" fontId="8" fillId="2" borderId="3" xfId="0" applyFont="1" applyFill="1" applyBorder="1" applyAlignment="1">
      <alignment horizontal="right" vertical="center" wrapText="1" readingOrder="2"/>
    </xf>
    <xf numFmtId="0" fontId="13" fillId="0" borderId="1" xfId="0" applyFont="1" applyBorder="1" applyAlignment="1">
      <alignment horizontal="center" vertical="center" textRotation="90" wrapText="1" readingOrder="2"/>
    </xf>
    <xf numFmtId="165" fontId="12" fillId="0" borderId="2" xfId="0" applyNumberFormat="1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right" vertical="center" wrapText="1" readingOrder="2"/>
    </xf>
    <xf numFmtId="0" fontId="9" fillId="0" borderId="6" xfId="0" applyFont="1" applyBorder="1" applyAlignment="1">
      <alignment horizontal="center" vertical="top" wrapText="1" readingOrder="2"/>
    </xf>
    <xf numFmtId="0" fontId="6" fillId="2" borderId="6" xfId="0" applyFont="1" applyFill="1" applyBorder="1" applyAlignment="1">
      <alignment horizontal="center" vertical="center" wrapText="1" readingOrder="2"/>
    </xf>
    <xf numFmtId="0" fontId="6" fillId="2" borderId="7" xfId="0" applyFont="1" applyFill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wrapText="1" readingOrder="2"/>
    </xf>
    <xf numFmtId="0" fontId="7" fillId="0" borderId="3" xfId="0" applyFont="1" applyBorder="1" applyAlignment="1">
      <alignment horizontal="center" vertical="center" wrapText="1" readingOrder="2"/>
    </xf>
    <xf numFmtId="0" fontId="7" fillId="0" borderId="4" xfId="0" applyFont="1" applyBorder="1" applyAlignment="1">
      <alignment horizontal="center" vertical="center" wrapText="1" readingOrder="2"/>
    </xf>
    <xf numFmtId="167" fontId="7" fillId="0" borderId="1" xfId="0" applyNumberFormat="1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right" vertical="center" wrapText="1" readingOrder="2"/>
    </xf>
    <xf numFmtId="0" fontId="4" fillId="2" borderId="6" xfId="0" applyFont="1" applyFill="1" applyBorder="1" applyAlignment="1">
      <alignment horizontal="center" vertical="center" wrapText="1" readingOrder="2"/>
    </xf>
    <xf numFmtId="0" fontId="4" fillId="2" borderId="7" xfId="0" applyFont="1" applyFill="1" applyBorder="1" applyAlignment="1">
      <alignment horizontal="center" vertical="center" wrapText="1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14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readingOrder="2"/>
    </xf>
    <xf numFmtId="166" fontId="7" fillId="0" borderId="2" xfId="0" applyNumberFormat="1" applyFont="1" applyBorder="1" applyAlignment="1">
      <alignment horizontal="center" vertical="center" wrapText="1" readingOrder="2"/>
    </xf>
    <xf numFmtId="166" fontId="7" fillId="0" borderId="4" xfId="0" applyNumberFormat="1" applyFont="1" applyBorder="1" applyAlignment="1">
      <alignment horizontal="center" vertical="center" wrapText="1" readingOrder="2"/>
    </xf>
    <xf numFmtId="166" fontId="7" fillId="0" borderId="3" xfId="0" applyNumberFormat="1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 readingOrder="2"/>
    </xf>
    <xf numFmtId="171" fontId="12" fillId="0" borderId="2" xfId="0" applyNumberFormat="1" applyFont="1" applyBorder="1" applyAlignment="1">
      <alignment horizontal="center" vertical="center" wrapText="1" readingOrder="2"/>
    </xf>
    <xf numFmtId="171" fontId="12" fillId="0" borderId="4" xfId="0" applyNumberFormat="1" applyFont="1" applyBorder="1" applyAlignment="1">
      <alignment horizontal="center" vertical="center" wrapText="1" readingOrder="2"/>
    </xf>
    <xf numFmtId="0" fontId="26" fillId="2" borderId="6" xfId="0" applyFont="1" applyFill="1" applyBorder="1" applyAlignment="1">
      <alignment horizontal="center" vertical="center" wrapText="1" readingOrder="2"/>
    </xf>
    <xf numFmtId="0" fontId="26" fillId="2" borderId="7" xfId="0" applyFont="1" applyFill="1" applyBorder="1" applyAlignment="1">
      <alignment horizontal="center" vertical="center" wrapText="1" readingOrder="2"/>
    </xf>
    <xf numFmtId="0" fontId="27" fillId="0" borderId="0" xfId="0" applyFont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30" fillId="2" borderId="6" xfId="0" applyFont="1" applyFill="1" applyBorder="1" applyAlignment="1">
      <alignment horizontal="center" vertical="center" wrapText="1" readingOrder="2"/>
    </xf>
    <xf numFmtId="0" fontId="30" fillId="2" borderId="7" xfId="0" applyFont="1" applyFill="1" applyBorder="1" applyAlignment="1">
      <alignment horizontal="center" vertical="center" wrapText="1" readingOrder="2"/>
    </xf>
    <xf numFmtId="0" fontId="29" fillId="0" borderId="0" xfId="0" applyFont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 readingOrder="2"/>
    </xf>
    <xf numFmtId="0" fontId="9" fillId="2" borderId="7" xfId="0" applyFont="1" applyFill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right" vertical="center" wrapText="1" readingOrder="2"/>
    </xf>
    <xf numFmtId="0" fontId="7" fillId="0" borderId="3" xfId="0" applyFont="1" applyBorder="1" applyAlignment="1">
      <alignment horizontal="right" vertical="center" wrapText="1" readingOrder="2"/>
    </xf>
    <xf numFmtId="0" fontId="7" fillId="0" borderId="4" xfId="0" applyFont="1" applyBorder="1" applyAlignment="1">
      <alignment horizontal="right" vertical="center" wrapText="1" readingOrder="2"/>
    </xf>
    <xf numFmtId="167" fontId="7" fillId="0" borderId="1" xfId="0" applyNumberFormat="1" applyFont="1" applyBorder="1" applyAlignment="1">
      <alignment horizontal="right" vertical="center" wrapText="1" readingOrder="2"/>
    </xf>
    <xf numFmtId="0" fontId="33" fillId="0" borderId="0" xfId="0" applyFont="1" applyAlignment="1">
      <alignment horizontal="center" vertical="center"/>
    </xf>
    <xf numFmtId="0" fontId="33" fillId="0" borderId="5" xfId="0" applyFont="1" applyBorder="1" applyAlignment="1">
      <alignment horizontal="center" vertical="center"/>
    </xf>
    <xf numFmtId="166" fontId="7" fillId="0" borderId="2" xfId="0" applyNumberFormat="1" applyFont="1" applyBorder="1" applyAlignment="1">
      <alignment horizontal="right" vertical="center" wrapText="1" readingOrder="2"/>
    </xf>
    <xf numFmtId="166" fontId="7" fillId="0" borderId="4" xfId="0" applyNumberFormat="1" applyFont="1" applyBorder="1" applyAlignment="1">
      <alignment horizontal="right" vertical="center" wrapText="1" readingOrder="2"/>
    </xf>
    <xf numFmtId="166" fontId="7" fillId="0" borderId="3" xfId="0" applyNumberFormat="1" applyFont="1" applyBorder="1" applyAlignment="1">
      <alignment horizontal="right" vertical="center" wrapText="1" readingOrder="2"/>
    </xf>
    <xf numFmtId="164" fontId="11" fillId="0" borderId="2" xfId="0" applyNumberFormat="1" applyFont="1" applyBorder="1" applyAlignment="1">
      <alignment horizontal="center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textRotation="90" wrapText="1" readingOrder="2"/>
    </xf>
    <xf numFmtId="0" fontId="9" fillId="0" borderId="1" xfId="0" applyFont="1" applyBorder="1" applyAlignment="1">
      <alignment horizontal="center" vertical="center" textRotation="90" wrapText="1" readingOrder="2"/>
    </xf>
    <xf numFmtId="0" fontId="22" fillId="0" borderId="8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F0E75AD-ACBC-47D7-8862-F2BEFD6ECF00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87F00B2-8C70-4BB7-A14B-AC9C16CBBFE8}"/>
            </a:ext>
          </a:extLst>
        </xdr:cNvPr>
        <xdr:cNvSpPr txBox="1"/>
      </xdr:nvSpPr>
      <xdr:spPr>
        <a:xfrm>
          <a:off x="15968913960" y="279400"/>
          <a:ext cx="99517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53C9BAA-7FE4-4F8E-A190-6913BC257A2D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3FF72B5-497F-450A-AED4-7CAA091EED4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E0C945-E1F6-4330-B0B0-7F9E6CB69423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CB48DE-8747-4255-AB6A-07E31FC73CF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4837DB1-91C5-409A-AFA8-FE2A9592EE3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2848D1D-D18A-403D-B461-3DA6F2AB4936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F0154CD-9DBF-48FF-B4E0-5BB134866B4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D40492A-43F7-4E62-8653-06CE15FE391F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5E3C2F2-CA8D-488E-B1B9-9B2B1A858552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2FC0ED-B7FF-4140-895A-881938B13F5B}"/>
            </a:ext>
          </a:extLst>
        </xdr:cNvPr>
        <xdr:cNvSpPr txBox="1"/>
      </xdr:nvSpPr>
      <xdr:spPr>
        <a:xfrm>
          <a:off x="15968913960" y="279400"/>
          <a:ext cx="99517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BF662D6-FBF9-4A91-9048-8777274BDB9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2FB96E0-81BF-4190-B3DB-122A2861D60F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CEDB1A2-B7C7-4155-8BC3-A74AC1613DD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4DFBEAC-4111-4EF5-86F4-F5FD28EF18D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DDEFDE6-127D-41BA-A951-FFBEC7690A0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C597687-4851-4871-8A5D-367E78C8093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917D47-494A-4AC0-92C5-92FE6F1F9565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1904AAE-0D27-4CAF-B831-023209C071A1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A9D4F55-153F-40F9-B7FE-E18A7BEE775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77BAAE5-0061-4339-AB99-721ADA4B7184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867CE8A-E34F-426E-9111-11971FF9ED13}"/>
            </a:ext>
          </a:extLst>
        </xdr:cNvPr>
        <xdr:cNvSpPr txBox="1"/>
      </xdr:nvSpPr>
      <xdr:spPr>
        <a:xfrm>
          <a:off x="15968692980" y="279400"/>
          <a:ext cx="93573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4091CBD-E73A-42C6-9BB6-4C17C938D74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84DA4AF-E0BC-472B-9CFE-8925F12F74A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E0A0FD6-AB0E-4B2B-ADB6-4C74C1ED4C8E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A010ED0-6191-4921-B7D5-5B14D1DC688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A75DFE3-C89B-44CB-972E-190BAFAB64C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05B0E74-B7BC-4B9D-BCCB-4358ADD8993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06EFC00-E0E3-4835-935A-7B6D29B851D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735556D-247D-4959-9191-70757C20D07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70B3414-21EA-4FA8-9563-22521401508C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D512F50-ADFE-47D6-BC01-91C12218AC3F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0121F49-D272-471A-984F-3F5164FBDC55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66AC31E-BFD5-4B58-8190-113D2D1E8AA4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62C901A-07AD-430A-897C-7F17FBE7406C}"/>
            </a:ext>
          </a:extLst>
        </xdr:cNvPr>
        <xdr:cNvSpPr txBox="1"/>
      </xdr:nvSpPr>
      <xdr:spPr>
        <a:xfrm>
          <a:off x="15968913960" y="279400"/>
          <a:ext cx="94183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546620-B871-449B-B921-A5F5701FE9D0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ED2A45-3724-4F02-9897-C84DAD76521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3D85F19-80BF-475F-90D4-E45C876C8EC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E4D3314-C53F-4530-9585-EEFAB710534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3814BCB-B211-4879-89B5-23A7C5B485E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8AD5E48-CDC2-4943-B716-202752685E6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C816BE6-4473-4297-9C89-4D0E9574DCCD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214BB05-FB68-4A5B-8CD1-7C0B9C4DF50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58F41CE-B013-4F3B-A9BE-01EC937DD2B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6A938B8-8865-4A18-8584-FE903ADE2CFD}"/>
            </a:ext>
          </a:extLst>
        </xdr:cNvPr>
        <xdr:cNvSpPr txBox="1"/>
      </xdr:nvSpPr>
      <xdr:spPr>
        <a:xfrm>
          <a:off x="16050387000" y="279400"/>
          <a:ext cx="8915400" cy="78486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96D1EE4-917B-4AEA-9115-F454B6CB2A36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57C66F2-AF98-493C-BB35-D717AC0E5F3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01BF40D-E7E6-4258-804B-3E42A0EB2FB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7988ED4-F441-4929-AD30-9A8C8CFDBC93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2"/>
  <sheetViews>
    <sheetView rightToLeft="1" zoomScale="70" zoomScaleNormal="70" workbookViewId="0">
      <selection activeCell="D181" sqref="D181:E181"/>
    </sheetView>
  </sheetViews>
  <sheetFormatPr defaultRowHeight="15" x14ac:dyDescent="0.25"/>
  <cols>
    <col min="1" max="1" width="2.140625" customWidth="1"/>
    <col min="2" max="2" width="10.42578125" customWidth="1"/>
    <col min="3" max="3" width="14.7109375" bestFit="1" customWidth="1"/>
    <col min="4" max="4" width="21.85546875" bestFit="1" customWidth="1"/>
    <col min="5" max="5" width="19.28515625" bestFit="1" customWidth="1"/>
    <col min="6" max="6" width="21.85546875" bestFit="1" customWidth="1"/>
    <col min="7" max="7" width="22.42578125" bestFit="1" customWidth="1"/>
  </cols>
  <sheetData>
    <row r="1" spans="2:7" ht="24" thickBot="1" x14ac:dyDescent="0.3">
      <c r="B1" s="167" t="s">
        <v>152</v>
      </c>
      <c r="C1" s="168"/>
      <c r="D1" s="168"/>
      <c r="E1" s="168"/>
      <c r="F1" s="168"/>
      <c r="G1" s="169"/>
    </row>
    <row r="2" spans="2:7" ht="15.75" thickBot="1" x14ac:dyDescent="0.3"/>
    <row r="3" spans="2:7" ht="23.25" x14ac:dyDescent="0.25">
      <c r="B3" s="163" t="s">
        <v>84</v>
      </c>
      <c r="C3" s="164"/>
      <c r="D3" s="164"/>
      <c r="E3" s="164"/>
      <c r="F3" s="164"/>
      <c r="G3" s="165" t="s">
        <v>70</v>
      </c>
    </row>
    <row r="4" spans="2:7" ht="36" x14ac:dyDescent="0.25">
      <c r="B4" s="64" t="s">
        <v>85</v>
      </c>
      <c r="C4" s="62" t="s">
        <v>48</v>
      </c>
      <c r="D4" s="62" t="s">
        <v>86</v>
      </c>
      <c r="E4" s="62" t="s">
        <v>82</v>
      </c>
      <c r="F4" s="62" t="s">
        <v>81</v>
      </c>
      <c r="G4" s="166"/>
    </row>
    <row r="5" spans="2:7" ht="23.25" x14ac:dyDescent="0.35">
      <c r="B5" s="102">
        <v>1</v>
      </c>
      <c r="C5" s="103" t="s">
        <v>28</v>
      </c>
      <c r="D5" s="104">
        <v>474802.5</v>
      </c>
      <c r="E5" s="105">
        <v>0</v>
      </c>
      <c r="F5" s="106">
        <f>D5-E5</f>
        <v>474802.5</v>
      </c>
      <c r="G5" s="107"/>
    </row>
    <row r="6" spans="2:7" ht="23.25" x14ac:dyDescent="0.35">
      <c r="B6" s="102">
        <v>2</v>
      </c>
      <c r="C6" s="103" t="s">
        <v>28</v>
      </c>
      <c r="D6" s="104">
        <v>187630</v>
      </c>
      <c r="E6" s="105">
        <v>0</v>
      </c>
      <c r="F6" s="106">
        <f t="shared" ref="F6:F10" si="0">D6-E6</f>
        <v>187630</v>
      </c>
      <c r="G6" s="107"/>
    </row>
    <row r="7" spans="2:7" ht="23.25" x14ac:dyDescent="0.35">
      <c r="B7" s="102">
        <v>3</v>
      </c>
      <c r="C7" s="103" t="s">
        <v>28</v>
      </c>
      <c r="D7" s="104">
        <v>458425</v>
      </c>
      <c r="E7" s="105">
        <v>0</v>
      </c>
      <c r="F7" s="106">
        <f t="shared" si="0"/>
        <v>458425</v>
      </c>
      <c r="G7" s="107"/>
    </row>
    <row r="8" spans="2:7" ht="23.25" x14ac:dyDescent="0.35">
      <c r="B8" s="102">
        <v>4</v>
      </c>
      <c r="C8" s="103" t="s">
        <v>28</v>
      </c>
      <c r="D8" s="104">
        <v>321619.5</v>
      </c>
      <c r="E8" s="105">
        <v>0</v>
      </c>
      <c r="F8" s="106">
        <f t="shared" si="0"/>
        <v>321619.5</v>
      </c>
      <c r="G8" s="107"/>
    </row>
    <row r="9" spans="2:7" ht="23.25" x14ac:dyDescent="0.35">
      <c r="B9" s="102">
        <v>8</v>
      </c>
      <c r="C9" s="103" t="s">
        <v>28</v>
      </c>
      <c r="D9" s="104">
        <v>139963.5</v>
      </c>
      <c r="E9" s="105">
        <v>0</v>
      </c>
      <c r="F9" s="106">
        <f t="shared" si="0"/>
        <v>139963.5</v>
      </c>
      <c r="G9" s="107"/>
    </row>
    <row r="10" spans="2:7" ht="23.25" x14ac:dyDescent="0.35">
      <c r="B10" s="102">
        <v>9</v>
      </c>
      <c r="C10" s="103" t="s">
        <v>28</v>
      </c>
      <c r="D10" s="104">
        <v>345599.9</v>
      </c>
      <c r="E10" s="105">
        <v>0</v>
      </c>
      <c r="F10" s="106">
        <f t="shared" si="0"/>
        <v>345599.9</v>
      </c>
      <c r="G10" s="107"/>
    </row>
    <row r="11" spans="2:7" ht="24" thickBot="1" x14ac:dyDescent="0.4">
      <c r="B11" s="66"/>
      <c r="C11" s="62"/>
      <c r="D11" s="115"/>
      <c r="E11" s="94"/>
      <c r="F11" s="95"/>
      <c r="G11" s="52"/>
    </row>
    <row r="12" spans="2:7" ht="24" thickBot="1" x14ac:dyDescent="0.4">
      <c r="B12" s="67"/>
      <c r="C12" s="113"/>
      <c r="D12" s="128">
        <f>SUM(D5:D10)</f>
        <v>1928040.4</v>
      </c>
      <c r="E12" s="76">
        <f t="shared" ref="E12:F12" si="1">SUM(E5:E10)</f>
        <v>0</v>
      </c>
      <c r="F12" s="77">
        <f t="shared" si="1"/>
        <v>1928040.4</v>
      </c>
      <c r="G12" s="114"/>
    </row>
    <row r="13" spans="2:7" ht="23.25" x14ac:dyDescent="0.35">
      <c r="B13" s="116"/>
      <c r="C13" s="117"/>
      <c r="D13" s="118"/>
      <c r="E13" s="119"/>
      <c r="F13" s="120"/>
      <c r="G13" s="121"/>
    </row>
    <row r="14" spans="2:7" ht="24" thickBot="1" x14ac:dyDescent="0.4">
      <c r="B14" s="122"/>
      <c r="C14" s="55"/>
      <c r="D14" s="115"/>
      <c r="E14" s="94"/>
      <c r="F14" s="95"/>
      <c r="G14" s="123"/>
    </row>
    <row r="15" spans="2:7" ht="23.25" x14ac:dyDescent="0.25">
      <c r="B15" s="163" t="s">
        <v>89</v>
      </c>
      <c r="C15" s="164"/>
      <c r="D15" s="164"/>
      <c r="E15" s="164"/>
      <c r="F15" s="164"/>
      <c r="G15" s="165" t="s">
        <v>70</v>
      </c>
    </row>
    <row r="16" spans="2:7" ht="36" x14ac:dyDescent="0.25">
      <c r="B16" s="64" t="s">
        <v>85</v>
      </c>
      <c r="C16" s="62" t="s">
        <v>48</v>
      </c>
      <c r="D16" s="62" t="s">
        <v>86</v>
      </c>
      <c r="E16" s="62" t="s">
        <v>82</v>
      </c>
      <c r="F16" s="62" t="s">
        <v>81</v>
      </c>
      <c r="G16" s="166"/>
    </row>
    <row r="17" spans="2:7" ht="23.25" x14ac:dyDescent="0.35">
      <c r="B17" s="102">
        <v>11</v>
      </c>
      <c r="C17" s="103" t="s">
        <v>45</v>
      </c>
      <c r="D17" s="104">
        <v>10872</v>
      </c>
      <c r="E17" s="105">
        <v>1372</v>
      </c>
      <c r="F17" s="106">
        <f>D17-E17</f>
        <v>9500</v>
      </c>
      <c r="G17" s="107"/>
    </row>
    <row r="18" spans="2:7" ht="23.25" x14ac:dyDescent="0.35">
      <c r="B18" s="102">
        <v>17</v>
      </c>
      <c r="C18" s="103" t="s">
        <v>45</v>
      </c>
      <c r="D18" s="104">
        <v>44156</v>
      </c>
      <c r="E18" s="105">
        <v>14156</v>
      </c>
      <c r="F18" s="106">
        <f t="shared" ref="F18:F37" si="2">D18-E18</f>
        <v>30000</v>
      </c>
      <c r="G18" s="107"/>
    </row>
    <row r="19" spans="2:7" ht="23.25" x14ac:dyDescent="0.35">
      <c r="B19" s="102">
        <v>22</v>
      </c>
      <c r="C19" s="103" t="s">
        <v>45</v>
      </c>
      <c r="D19" s="104">
        <v>33300</v>
      </c>
      <c r="E19" s="105">
        <v>3300</v>
      </c>
      <c r="F19" s="106">
        <f t="shared" si="2"/>
        <v>30000</v>
      </c>
      <c r="G19" s="107"/>
    </row>
    <row r="20" spans="2:7" ht="23.25" x14ac:dyDescent="0.35">
      <c r="B20" s="102">
        <v>26</v>
      </c>
      <c r="C20" s="103" t="s">
        <v>45</v>
      </c>
      <c r="D20" s="104">
        <v>43000</v>
      </c>
      <c r="E20" s="105">
        <v>0</v>
      </c>
      <c r="F20" s="106">
        <f t="shared" si="2"/>
        <v>43000</v>
      </c>
      <c r="G20" s="111" t="s">
        <v>90</v>
      </c>
    </row>
    <row r="21" spans="2:7" ht="23.25" x14ac:dyDescent="0.35">
      <c r="B21" s="102">
        <v>30</v>
      </c>
      <c r="C21" s="103" t="s">
        <v>45</v>
      </c>
      <c r="D21" s="104">
        <v>100000</v>
      </c>
      <c r="E21" s="105">
        <v>0</v>
      </c>
      <c r="F21" s="106">
        <f t="shared" si="2"/>
        <v>100000</v>
      </c>
      <c r="G21" s="111" t="s">
        <v>90</v>
      </c>
    </row>
    <row r="22" spans="2:7" ht="23.25" x14ac:dyDescent="0.35">
      <c r="B22" s="102">
        <v>37</v>
      </c>
      <c r="C22" s="103" t="s">
        <v>45</v>
      </c>
      <c r="D22" s="104">
        <v>129806.3</v>
      </c>
      <c r="E22" s="105">
        <v>39806.300000000003</v>
      </c>
      <c r="F22" s="106">
        <f t="shared" si="2"/>
        <v>90000</v>
      </c>
      <c r="G22" s="111"/>
    </row>
    <row r="23" spans="2:7" ht="23.25" x14ac:dyDescent="0.35">
      <c r="B23" s="102">
        <v>38</v>
      </c>
      <c r="C23" s="103" t="s">
        <v>45</v>
      </c>
      <c r="D23" s="104">
        <v>100000</v>
      </c>
      <c r="E23" s="105">
        <v>0</v>
      </c>
      <c r="F23" s="106">
        <f t="shared" si="2"/>
        <v>100000</v>
      </c>
      <c r="G23" s="111" t="s">
        <v>90</v>
      </c>
    </row>
    <row r="24" spans="2:7" ht="23.25" x14ac:dyDescent="0.35">
      <c r="B24" s="102">
        <v>42</v>
      </c>
      <c r="C24" s="103" t="s">
        <v>45</v>
      </c>
      <c r="D24" s="104">
        <v>10721.5</v>
      </c>
      <c r="E24" s="105">
        <v>1721.5</v>
      </c>
      <c r="F24" s="106">
        <f t="shared" si="2"/>
        <v>9000</v>
      </c>
      <c r="G24" s="107"/>
    </row>
    <row r="25" spans="2:7" ht="23.25" x14ac:dyDescent="0.35">
      <c r="B25" s="102">
        <v>45</v>
      </c>
      <c r="C25" s="103" t="s">
        <v>45</v>
      </c>
      <c r="D25" s="104">
        <v>52796</v>
      </c>
      <c r="E25" s="105">
        <v>7796</v>
      </c>
      <c r="F25" s="106">
        <f t="shared" si="2"/>
        <v>45000</v>
      </c>
      <c r="G25" s="107"/>
    </row>
    <row r="26" spans="2:7" ht="23.25" x14ac:dyDescent="0.35">
      <c r="B26" s="66">
        <v>51</v>
      </c>
      <c r="C26" s="62" t="s">
        <v>45</v>
      </c>
      <c r="D26" s="54">
        <v>50000</v>
      </c>
      <c r="E26" s="50">
        <v>0</v>
      </c>
      <c r="F26" s="51">
        <f t="shared" si="2"/>
        <v>50000</v>
      </c>
      <c r="G26" s="112" t="s">
        <v>90</v>
      </c>
    </row>
    <row r="27" spans="2:7" ht="23.25" x14ac:dyDescent="0.35">
      <c r="B27" s="66">
        <v>52</v>
      </c>
      <c r="C27" s="62" t="s">
        <v>45</v>
      </c>
      <c r="D27" s="54">
        <v>29901.599999999999</v>
      </c>
      <c r="E27" s="50">
        <v>4901.6000000000004</v>
      </c>
      <c r="F27" s="51">
        <f t="shared" si="2"/>
        <v>25000</v>
      </c>
      <c r="G27" s="52"/>
    </row>
    <row r="28" spans="2:7" ht="23.25" x14ac:dyDescent="0.35">
      <c r="B28" s="66">
        <v>55</v>
      </c>
      <c r="C28" s="62" t="s">
        <v>45</v>
      </c>
      <c r="D28" s="54">
        <v>50704.7</v>
      </c>
      <c r="E28" s="50">
        <v>5704.7</v>
      </c>
      <c r="F28" s="51">
        <f t="shared" si="2"/>
        <v>45000</v>
      </c>
      <c r="G28" s="52"/>
    </row>
    <row r="29" spans="2:7" ht="23.25" x14ac:dyDescent="0.35">
      <c r="B29" s="66">
        <v>57</v>
      </c>
      <c r="C29" s="62" t="s">
        <v>45</v>
      </c>
      <c r="D29" s="54">
        <v>28620</v>
      </c>
      <c r="E29" s="50">
        <v>3620</v>
      </c>
      <c r="F29" s="51">
        <f t="shared" si="2"/>
        <v>25000</v>
      </c>
      <c r="G29" s="52"/>
    </row>
    <row r="30" spans="2:7" ht="23.25" x14ac:dyDescent="0.35">
      <c r="B30" s="66">
        <v>62</v>
      </c>
      <c r="C30" s="62" t="s">
        <v>45</v>
      </c>
      <c r="D30" s="54">
        <v>123337.5</v>
      </c>
      <c r="E30" s="50">
        <v>33337.5</v>
      </c>
      <c r="F30" s="51">
        <f t="shared" si="2"/>
        <v>90000</v>
      </c>
      <c r="G30" s="52"/>
    </row>
    <row r="31" spans="2:7" ht="23.25" x14ac:dyDescent="0.35">
      <c r="B31" s="66">
        <v>70</v>
      </c>
      <c r="C31" s="62" t="s">
        <v>45</v>
      </c>
      <c r="D31" s="54">
        <v>46522.9</v>
      </c>
      <c r="E31" s="50">
        <v>5522.5</v>
      </c>
      <c r="F31" s="51">
        <f t="shared" si="2"/>
        <v>41000.400000000001</v>
      </c>
      <c r="G31" s="52"/>
    </row>
    <row r="32" spans="2:7" ht="23.25" x14ac:dyDescent="0.35">
      <c r="B32" s="66">
        <v>71</v>
      </c>
      <c r="C32" s="62" t="s">
        <v>45</v>
      </c>
      <c r="D32" s="54">
        <v>12021.6</v>
      </c>
      <c r="E32" s="50">
        <v>1021.6</v>
      </c>
      <c r="F32" s="51">
        <f t="shared" si="2"/>
        <v>11000</v>
      </c>
      <c r="G32" s="52"/>
    </row>
    <row r="33" spans="2:7" ht="23.25" x14ac:dyDescent="0.35">
      <c r="B33" s="66">
        <v>76</v>
      </c>
      <c r="C33" s="62" t="s">
        <v>45</v>
      </c>
      <c r="D33" s="54">
        <v>70000</v>
      </c>
      <c r="E33" s="50">
        <v>0</v>
      </c>
      <c r="F33" s="51">
        <f t="shared" si="2"/>
        <v>70000</v>
      </c>
      <c r="G33" s="112" t="s">
        <v>90</v>
      </c>
    </row>
    <row r="34" spans="2:7" ht="23.25" x14ac:dyDescent="0.35">
      <c r="B34" s="66">
        <v>79</v>
      </c>
      <c r="C34" s="62" t="s">
        <v>45</v>
      </c>
      <c r="D34" s="54">
        <v>28857.599999999999</v>
      </c>
      <c r="E34" s="50">
        <v>3857.6</v>
      </c>
      <c r="F34" s="51">
        <f t="shared" si="2"/>
        <v>25000</v>
      </c>
      <c r="G34" s="112"/>
    </row>
    <row r="35" spans="2:7" ht="23.25" x14ac:dyDescent="0.35">
      <c r="B35" s="66">
        <v>84</v>
      </c>
      <c r="C35" s="62" t="s">
        <v>45</v>
      </c>
      <c r="D35" s="54">
        <v>70000</v>
      </c>
      <c r="E35" s="50">
        <v>0</v>
      </c>
      <c r="F35" s="51">
        <f t="shared" si="2"/>
        <v>70000</v>
      </c>
      <c r="G35" s="112" t="s">
        <v>90</v>
      </c>
    </row>
    <row r="36" spans="2:7" ht="23.25" x14ac:dyDescent="0.35">
      <c r="B36" s="66">
        <v>91</v>
      </c>
      <c r="C36" s="62" t="s">
        <v>45</v>
      </c>
      <c r="D36" s="54">
        <v>168158.8</v>
      </c>
      <c r="E36" s="50">
        <v>158</v>
      </c>
      <c r="F36" s="51">
        <f t="shared" si="2"/>
        <v>168000.8</v>
      </c>
      <c r="G36" s="112"/>
    </row>
    <row r="37" spans="2:7" ht="23.25" x14ac:dyDescent="0.35">
      <c r="B37" s="66">
        <v>98</v>
      </c>
      <c r="C37" s="62" t="s">
        <v>45</v>
      </c>
      <c r="D37" s="54">
        <v>37375</v>
      </c>
      <c r="E37" s="50">
        <v>2375</v>
      </c>
      <c r="F37" s="51">
        <f t="shared" si="2"/>
        <v>35000</v>
      </c>
      <c r="G37" s="52"/>
    </row>
    <row r="38" spans="2:7" ht="24" thickBot="1" x14ac:dyDescent="0.4">
      <c r="B38" s="66"/>
      <c r="C38" s="62"/>
      <c r="D38" s="115"/>
      <c r="E38" s="94"/>
      <c r="F38" s="95"/>
      <c r="G38" s="52"/>
    </row>
    <row r="39" spans="2:7" ht="24" thickBot="1" x14ac:dyDescent="0.4">
      <c r="B39" s="67"/>
      <c r="C39" s="113"/>
      <c r="D39" s="128">
        <f>SUM(D17:D37)</f>
        <v>1240151.5</v>
      </c>
      <c r="E39" s="76">
        <f>SUM(E17:E37)</f>
        <v>128650.30000000002</v>
      </c>
      <c r="F39" s="77">
        <f>SUM(F17:F37)</f>
        <v>1111501.2</v>
      </c>
      <c r="G39" s="114"/>
    </row>
    <row r="40" spans="2:7" ht="23.25" x14ac:dyDescent="0.35">
      <c r="B40" s="57"/>
      <c r="C40" s="57"/>
      <c r="D40" s="60"/>
      <c r="E40" s="56"/>
      <c r="F40" s="58"/>
      <c r="G40" s="58"/>
    </row>
    <row r="41" spans="2:7" ht="23.25" x14ac:dyDescent="0.35">
      <c r="B41" s="57"/>
      <c r="C41" s="57"/>
      <c r="D41" s="60"/>
      <c r="E41" s="56"/>
      <c r="F41" s="58"/>
      <c r="G41" s="58"/>
    </row>
    <row r="42" spans="2:7" ht="24" thickBot="1" x14ac:dyDescent="0.4">
      <c r="B42" s="57"/>
      <c r="C42" s="57"/>
      <c r="D42" s="60"/>
      <c r="E42" s="56"/>
      <c r="F42" s="58"/>
      <c r="G42" s="58"/>
    </row>
    <row r="43" spans="2:7" ht="23.25" x14ac:dyDescent="0.25">
      <c r="B43" s="163" t="s">
        <v>92</v>
      </c>
      <c r="C43" s="164"/>
      <c r="D43" s="164"/>
      <c r="E43" s="164"/>
      <c r="F43" s="164"/>
      <c r="G43" s="165" t="s">
        <v>70</v>
      </c>
    </row>
    <row r="44" spans="2:7" ht="36" x14ac:dyDescent="0.25">
      <c r="B44" s="64" t="s">
        <v>85</v>
      </c>
      <c r="C44" s="62" t="s">
        <v>48</v>
      </c>
      <c r="D44" s="62" t="s">
        <v>86</v>
      </c>
      <c r="E44" s="62" t="s">
        <v>82</v>
      </c>
      <c r="F44" s="62" t="s">
        <v>81</v>
      </c>
      <c r="G44" s="166"/>
    </row>
    <row r="45" spans="2:7" ht="23.25" x14ac:dyDescent="0.35">
      <c r="B45" s="102">
        <v>21</v>
      </c>
      <c r="C45" s="103" t="s">
        <v>75</v>
      </c>
      <c r="D45" s="104">
        <v>154950</v>
      </c>
      <c r="E45" s="105">
        <v>0</v>
      </c>
      <c r="F45" s="106">
        <f>D45-E45</f>
        <v>154950</v>
      </c>
      <c r="G45" s="107" t="s">
        <v>96</v>
      </c>
    </row>
    <row r="46" spans="2:7" ht="23.25" x14ac:dyDescent="0.35">
      <c r="B46" s="102">
        <v>31</v>
      </c>
      <c r="C46" s="103" t="s">
        <v>71</v>
      </c>
      <c r="D46" s="104">
        <v>279500</v>
      </c>
      <c r="E46" s="105">
        <v>0</v>
      </c>
      <c r="F46" s="106">
        <f t="shared" ref="F46:F53" si="3">D46-E46</f>
        <v>279500</v>
      </c>
      <c r="G46" s="107" t="s">
        <v>95</v>
      </c>
    </row>
    <row r="47" spans="2:7" ht="23.25" x14ac:dyDescent="0.35">
      <c r="B47" s="102">
        <v>44</v>
      </c>
      <c r="C47" s="103" t="s">
        <v>79</v>
      </c>
      <c r="D47" s="104">
        <v>97800</v>
      </c>
      <c r="E47" s="105">
        <v>0</v>
      </c>
      <c r="F47" s="106">
        <f t="shared" si="3"/>
        <v>97800</v>
      </c>
      <c r="G47" s="107" t="s">
        <v>94</v>
      </c>
    </row>
    <row r="48" spans="2:7" ht="23.25" x14ac:dyDescent="0.35">
      <c r="B48" s="102">
        <v>50</v>
      </c>
      <c r="C48" s="103" t="s">
        <v>71</v>
      </c>
      <c r="D48" s="104">
        <v>133250</v>
      </c>
      <c r="E48" s="105">
        <v>0</v>
      </c>
      <c r="F48" s="106">
        <f t="shared" si="3"/>
        <v>133250</v>
      </c>
      <c r="G48" s="107" t="s">
        <v>93</v>
      </c>
    </row>
    <row r="49" spans="2:7" ht="23.25" x14ac:dyDescent="0.35">
      <c r="B49" s="66">
        <v>61</v>
      </c>
      <c r="C49" s="62" t="s">
        <v>71</v>
      </c>
      <c r="D49" s="54">
        <v>124200</v>
      </c>
      <c r="E49" s="50">
        <v>0</v>
      </c>
      <c r="F49" s="51">
        <f t="shared" si="3"/>
        <v>124200</v>
      </c>
      <c r="G49" s="52"/>
    </row>
    <row r="50" spans="2:7" ht="23.25" x14ac:dyDescent="0.35">
      <c r="B50" s="66">
        <v>64</v>
      </c>
      <c r="C50" s="62" t="s">
        <v>71</v>
      </c>
      <c r="D50" s="54">
        <v>123600</v>
      </c>
      <c r="E50" s="50">
        <v>0</v>
      </c>
      <c r="F50" s="51">
        <f t="shared" si="3"/>
        <v>123600</v>
      </c>
      <c r="G50" s="52"/>
    </row>
    <row r="51" spans="2:7" ht="23.25" x14ac:dyDescent="0.35">
      <c r="B51" s="66">
        <v>89</v>
      </c>
      <c r="C51" s="62" t="s">
        <v>71</v>
      </c>
      <c r="D51" s="54">
        <v>142100</v>
      </c>
      <c r="E51" s="50">
        <v>0</v>
      </c>
      <c r="F51" s="51">
        <f t="shared" si="3"/>
        <v>142100</v>
      </c>
      <c r="G51" s="52"/>
    </row>
    <row r="52" spans="2:7" ht="23.25" x14ac:dyDescent="0.35">
      <c r="B52" s="66">
        <v>93</v>
      </c>
      <c r="C52" s="62" t="s">
        <v>74</v>
      </c>
      <c r="D52" s="54">
        <v>55830</v>
      </c>
      <c r="E52" s="50">
        <v>0</v>
      </c>
      <c r="F52" s="51">
        <f t="shared" si="3"/>
        <v>55830</v>
      </c>
      <c r="G52" s="52"/>
    </row>
    <row r="53" spans="2:7" ht="23.45" customHeight="1" x14ac:dyDescent="0.35">
      <c r="B53" s="66">
        <v>97</v>
      </c>
      <c r="C53" s="62" t="s">
        <v>148</v>
      </c>
      <c r="D53" s="54">
        <v>140000</v>
      </c>
      <c r="E53" s="50">
        <v>0</v>
      </c>
      <c r="F53" s="51">
        <f t="shared" si="3"/>
        <v>140000</v>
      </c>
      <c r="G53" s="52"/>
    </row>
    <row r="54" spans="2:7" ht="24" thickBot="1" x14ac:dyDescent="0.4">
      <c r="B54" s="66"/>
      <c r="C54" s="62"/>
      <c r="D54" s="115"/>
      <c r="E54" s="94"/>
      <c r="F54" s="95"/>
      <c r="G54" s="52"/>
    </row>
    <row r="55" spans="2:7" ht="24" thickBot="1" x14ac:dyDescent="0.4">
      <c r="B55" s="67"/>
      <c r="C55" s="113"/>
      <c r="D55" s="128">
        <f>SUM(D45:D53)</f>
        <v>1251230</v>
      </c>
      <c r="E55" s="76">
        <f ca="1">SUM(E45:E55)</f>
        <v>0</v>
      </c>
      <c r="F55" s="77">
        <f>SUM(F45:F53)</f>
        <v>1251230</v>
      </c>
      <c r="G55" s="114"/>
    </row>
    <row r="56" spans="2:7" ht="23.25" x14ac:dyDescent="0.35">
      <c r="B56" s="59"/>
      <c r="C56" s="57"/>
      <c r="D56" s="60"/>
      <c r="E56" s="56"/>
      <c r="F56" s="58"/>
      <c r="G56" s="58"/>
    </row>
    <row r="57" spans="2:7" ht="24" thickBot="1" x14ac:dyDescent="0.4">
      <c r="B57" s="59"/>
      <c r="C57" s="57"/>
      <c r="G57" s="58"/>
    </row>
    <row r="58" spans="2:7" ht="23.25" x14ac:dyDescent="0.25">
      <c r="B58" s="163" t="s">
        <v>101</v>
      </c>
      <c r="C58" s="164"/>
      <c r="D58" s="164"/>
      <c r="E58" s="164"/>
      <c r="F58" s="164"/>
      <c r="G58" s="165" t="s">
        <v>70</v>
      </c>
    </row>
    <row r="59" spans="2:7" ht="36" x14ac:dyDescent="0.25">
      <c r="B59" s="64" t="s">
        <v>85</v>
      </c>
      <c r="C59" s="62" t="s">
        <v>48</v>
      </c>
      <c r="D59" s="62" t="s">
        <v>86</v>
      </c>
      <c r="E59" s="62" t="s">
        <v>82</v>
      </c>
      <c r="F59" s="62" t="s">
        <v>81</v>
      </c>
      <c r="G59" s="166"/>
    </row>
    <row r="60" spans="2:7" ht="23.25" x14ac:dyDescent="0.35">
      <c r="B60" s="102">
        <v>16</v>
      </c>
      <c r="C60" s="103" t="s">
        <v>88</v>
      </c>
      <c r="D60" s="104">
        <v>0</v>
      </c>
      <c r="E60" s="105">
        <v>0</v>
      </c>
      <c r="F60" s="106">
        <f>D60-E60</f>
        <v>0</v>
      </c>
      <c r="G60" s="107"/>
    </row>
    <row r="61" spans="2:7" ht="23.25" x14ac:dyDescent="0.35">
      <c r="B61" s="102">
        <v>20</v>
      </c>
      <c r="C61" s="103" t="s">
        <v>38</v>
      </c>
      <c r="D61" s="104">
        <v>33000</v>
      </c>
      <c r="E61" s="105">
        <v>0</v>
      </c>
      <c r="F61" s="106">
        <f t="shared" ref="F61:F73" si="4">D61-E61</f>
        <v>33000</v>
      </c>
      <c r="G61" s="107"/>
    </row>
    <row r="62" spans="2:7" ht="23.25" x14ac:dyDescent="0.35">
      <c r="B62" s="102">
        <v>25</v>
      </c>
      <c r="C62" s="103" t="s">
        <v>38</v>
      </c>
      <c r="D62" s="104">
        <v>20050</v>
      </c>
      <c r="E62" s="105">
        <v>0</v>
      </c>
      <c r="F62" s="106">
        <f t="shared" si="4"/>
        <v>20050</v>
      </c>
      <c r="G62" s="107"/>
    </row>
    <row r="63" spans="2:7" ht="23.25" x14ac:dyDescent="0.35">
      <c r="B63" s="102">
        <v>36</v>
      </c>
      <c r="C63" s="103" t="s">
        <v>38</v>
      </c>
      <c r="D63" s="104">
        <v>95170</v>
      </c>
      <c r="E63" s="105">
        <v>0</v>
      </c>
      <c r="F63" s="106">
        <f t="shared" si="4"/>
        <v>95170</v>
      </c>
      <c r="G63" s="107"/>
    </row>
    <row r="64" spans="2:7" ht="23.25" x14ac:dyDescent="0.35">
      <c r="B64" s="102">
        <v>47</v>
      </c>
      <c r="C64" s="103" t="s">
        <v>38</v>
      </c>
      <c r="D64" s="104">
        <v>23560</v>
      </c>
      <c r="E64" s="105">
        <v>0</v>
      </c>
      <c r="F64" s="106">
        <f t="shared" si="4"/>
        <v>23560</v>
      </c>
      <c r="G64" s="107"/>
    </row>
    <row r="65" spans="2:7" ht="23.25" x14ac:dyDescent="0.35">
      <c r="B65" s="66">
        <v>54</v>
      </c>
      <c r="C65" s="62" t="s">
        <v>38</v>
      </c>
      <c r="D65" s="54">
        <v>40700</v>
      </c>
      <c r="E65" s="50">
        <v>0</v>
      </c>
      <c r="F65" s="51">
        <f t="shared" si="4"/>
        <v>40700</v>
      </c>
      <c r="G65" s="52"/>
    </row>
    <row r="66" spans="2:7" ht="23.25" x14ac:dyDescent="0.35">
      <c r="B66" s="66">
        <v>59</v>
      </c>
      <c r="C66" s="62" t="s">
        <v>38</v>
      </c>
      <c r="D66" s="54">
        <v>94050</v>
      </c>
      <c r="E66" s="50">
        <v>0</v>
      </c>
      <c r="F66" s="51">
        <f t="shared" si="4"/>
        <v>94050</v>
      </c>
      <c r="G66" s="52"/>
    </row>
    <row r="67" spans="2:7" ht="23.25" x14ac:dyDescent="0.35">
      <c r="B67" s="66">
        <v>63</v>
      </c>
      <c r="C67" s="62" t="s">
        <v>38</v>
      </c>
      <c r="D67" s="54">
        <v>23500</v>
      </c>
      <c r="E67" s="50">
        <v>0</v>
      </c>
      <c r="F67" s="51">
        <f t="shared" si="4"/>
        <v>23500</v>
      </c>
      <c r="G67" s="52"/>
    </row>
    <row r="68" spans="2:7" ht="22.9" customHeight="1" x14ac:dyDescent="0.35">
      <c r="B68" s="66">
        <v>66</v>
      </c>
      <c r="C68" s="62" t="s">
        <v>122</v>
      </c>
      <c r="D68" s="54">
        <v>42000</v>
      </c>
      <c r="E68" s="50">
        <v>0</v>
      </c>
      <c r="F68" s="51">
        <f t="shared" si="4"/>
        <v>42000</v>
      </c>
      <c r="G68" s="52"/>
    </row>
    <row r="69" spans="2:7" ht="19.149999999999999" customHeight="1" x14ac:dyDescent="0.35">
      <c r="B69" s="66">
        <v>68</v>
      </c>
      <c r="C69" s="62" t="s">
        <v>122</v>
      </c>
      <c r="D69" s="54">
        <v>17480</v>
      </c>
      <c r="E69" s="50">
        <v>0</v>
      </c>
      <c r="F69" s="51">
        <f t="shared" si="4"/>
        <v>17480</v>
      </c>
      <c r="G69" s="52"/>
    </row>
    <row r="70" spans="2:7" ht="23.25" x14ac:dyDescent="0.35">
      <c r="B70" s="66">
        <v>69</v>
      </c>
      <c r="C70" s="62" t="s">
        <v>38</v>
      </c>
      <c r="D70" s="54">
        <v>7700</v>
      </c>
      <c r="E70" s="50">
        <v>0</v>
      </c>
      <c r="F70" s="51">
        <f t="shared" si="4"/>
        <v>7700</v>
      </c>
      <c r="G70" s="52"/>
    </row>
    <row r="71" spans="2:7" ht="23.25" x14ac:dyDescent="0.35">
      <c r="B71" s="66">
        <v>82</v>
      </c>
      <c r="C71" s="62" t="s">
        <v>38</v>
      </c>
      <c r="D71" s="54">
        <v>26425</v>
      </c>
      <c r="E71" s="50">
        <v>0</v>
      </c>
      <c r="F71" s="51">
        <f t="shared" si="4"/>
        <v>26425</v>
      </c>
      <c r="G71" s="52"/>
    </row>
    <row r="72" spans="2:7" ht="23.25" x14ac:dyDescent="0.35">
      <c r="B72" s="66">
        <v>88</v>
      </c>
      <c r="C72" s="62" t="s">
        <v>38</v>
      </c>
      <c r="D72" s="54">
        <v>20530</v>
      </c>
      <c r="E72" s="50">
        <v>0</v>
      </c>
      <c r="F72" s="51">
        <f t="shared" si="4"/>
        <v>20530</v>
      </c>
      <c r="G72" s="52"/>
    </row>
    <row r="73" spans="2:7" ht="23.25" x14ac:dyDescent="0.35">
      <c r="B73" s="66">
        <v>99</v>
      </c>
      <c r="C73" s="62" t="s">
        <v>38</v>
      </c>
      <c r="D73" s="54">
        <v>17660</v>
      </c>
      <c r="E73" s="50">
        <v>0</v>
      </c>
      <c r="F73" s="51">
        <f t="shared" si="4"/>
        <v>17660</v>
      </c>
      <c r="G73" s="52"/>
    </row>
    <row r="74" spans="2:7" ht="24" thickBot="1" x14ac:dyDescent="0.4">
      <c r="B74" s="66"/>
      <c r="C74" s="62"/>
      <c r="D74" s="115"/>
      <c r="E74" s="94"/>
      <c r="F74" s="95"/>
      <c r="G74" s="52"/>
    </row>
    <row r="75" spans="2:7" ht="24" thickBot="1" x14ac:dyDescent="0.4">
      <c r="B75" s="67"/>
      <c r="C75" s="113"/>
      <c r="D75" s="128">
        <f>SUM(D60:D73)</f>
        <v>461825</v>
      </c>
      <c r="E75" s="76">
        <f>SUM(E60:E73)</f>
        <v>0</v>
      </c>
      <c r="F75" s="77">
        <f>SUM(F60:F73)</f>
        <v>461825</v>
      </c>
      <c r="G75" s="114"/>
    </row>
    <row r="77" spans="2:7" ht="15.75" thickBot="1" x14ac:dyDescent="0.3"/>
    <row r="78" spans="2:7" ht="23.25" x14ac:dyDescent="0.25">
      <c r="B78" s="163" t="s">
        <v>87</v>
      </c>
      <c r="C78" s="164"/>
      <c r="D78" s="164"/>
      <c r="E78" s="164"/>
      <c r="F78" s="164"/>
      <c r="G78" s="63" t="s">
        <v>70</v>
      </c>
    </row>
    <row r="79" spans="2:7" ht="36" x14ac:dyDescent="0.25">
      <c r="B79" s="64" t="s">
        <v>85</v>
      </c>
      <c r="C79" s="62" t="s">
        <v>48</v>
      </c>
      <c r="D79" s="62" t="s">
        <v>86</v>
      </c>
      <c r="E79" s="62" t="s">
        <v>82</v>
      </c>
      <c r="F79" s="62" t="s">
        <v>81</v>
      </c>
      <c r="G79" s="65"/>
    </row>
    <row r="80" spans="2:7" ht="23.25" x14ac:dyDescent="0.35">
      <c r="B80" s="102">
        <v>5</v>
      </c>
      <c r="C80" s="103" t="s">
        <v>28</v>
      </c>
      <c r="D80" s="104">
        <v>15960</v>
      </c>
      <c r="E80" s="105">
        <v>0</v>
      </c>
      <c r="F80" s="106">
        <f>D80-E80</f>
        <v>15960</v>
      </c>
      <c r="G80" s="107"/>
    </row>
    <row r="81" spans="2:7" ht="23.25" x14ac:dyDescent="0.35">
      <c r="B81" s="102">
        <v>6</v>
      </c>
      <c r="C81" s="103" t="s">
        <v>38</v>
      </c>
      <c r="D81" s="104">
        <v>14840</v>
      </c>
      <c r="E81" s="105">
        <v>0</v>
      </c>
      <c r="F81" s="106">
        <f t="shared" ref="F81:F94" si="5">D81-E81</f>
        <v>14840</v>
      </c>
      <c r="G81" s="107"/>
    </row>
    <row r="82" spans="2:7" ht="23.25" x14ac:dyDescent="0.35">
      <c r="B82" s="102">
        <v>7</v>
      </c>
      <c r="C82" s="103" t="s">
        <v>88</v>
      </c>
      <c r="D82" s="104">
        <f>مجمع!E57</f>
        <v>0</v>
      </c>
      <c r="E82" s="105">
        <v>0</v>
      </c>
      <c r="F82" s="106">
        <f t="shared" si="5"/>
        <v>0</v>
      </c>
      <c r="G82" s="107"/>
    </row>
    <row r="83" spans="2:7" ht="23.25" x14ac:dyDescent="0.35">
      <c r="B83" s="102">
        <v>12</v>
      </c>
      <c r="C83" s="103" t="s">
        <v>38</v>
      </c>
      <c r="D83" s="104">
        <v>35000</v>
      </c>
      <c r="E83" s="105">
        <v>0</v>
      </c>
      <c r="F83" s="106">
        <f t="shared" si="5"/>
        <v>35000</v>
      </c>
      <c r="G83" s="107"/>
    </row>
    <row r="84" spans="2:7" ht="23.25" x14ac:dyDescent="0.35">
      <c r="B84" s="102">
        <v>14</v>
      </c>
      <c r="C84" s="103" t="s">
        <v>38</v>
      </c>
      <c r="D84" s="104">
        <v>25200</v>
      </c>
      <c r="E84" s="105">
        <v>0</v>
      </c>
      <c r="F84" s="106">
        <f t="shared" si="5"/>
        <v>25200</v>
      </c>
      <c r="G84" s="107"/>
    </row>
    <row r="85" spans="2:7" ht="23.25" x14ac:dyDescent="0.35">
      <c r="B85" s="102">
        <v>15</v>
      </c>
      <c r="C85" s="103" t="s">
        <v>88</v>
      </c>
      <c r="D85" s="104">
        <v>0</v>
      </c>
      <c r="E85" s="105">
        <v>0</v>
      </c>
      <c r="F85" s="106">
        <f t="shared" si="5"/>
        <v>0</v>
      </c>
      <c r="G85" s="107"/>
    </row>
    <row r="86" spans="2:7" ht="23.25" x14ac:dyDescent="0.35">
      <c r="B86" s="102">
        <v>32</v>
      </c>
      <c r="C86" s="103" t="s">
        <v>38</v>
      </c>
      <c r="D86" s="104">
        <v>26600</v>
      </c>
      <c r="E86" s="105">
        <v>0</v>
      </c>
      <c r="F86" s="106">
        <f t="shared" si="5"/>
        <v>26600</v>
      </c>
      <c r="G86" s="108"/>
    </row>
    <row r="87" spans="2:7" ht="23.25" x14ac:dyDescent="0.35">
      <c r="B87" s="102">
        <v>40</v>
      </c>
      <c r="C87" s="103" t="s">
        <v>38</v>
      </c>
      <c r="D87" s="104">
        <v>15400</v>
      </c>
      <c r="E87" s="105">
        <v>0</v>
      </c>
      <c r="F87" s="106">
        <f t="shared" si="5"/>
        <v>15400</v>
      </c>
      <c r="G87" s="108"/>
    </row>
    <row r="88" spans="2:7" ht="23.25" x14ac:dyDescent="0.35">
      <c r="B88" s="102">
        <v>43</v>
      </c>
      <c r="C88" s="103" t="s">
        <v>38</v>
      </c>
      <c r="D88" s="104">
        <v>14000</v>
      </c>
      <c r="E88" s="105">
        <v>0</v>
      </c>
      <c r="F88" s="106">
        <f t="shared" si="5"/>
        <v>14000</v>
      </c>
      <c r="G88" s="108"/>
    </row>
    <row r="89" spans="2:7" ht="23.25" x14ac:dyDescent="0.35">
      <c r="B89" s="102">
        <v>46</v>
      </c>
      <c r="C89" s="103" t="s">
        <v>38</v>
      </c>
      <c r="D89" s="104">
        <v>26600</v>
      </c>
      <c r="E89" s="105">
        <v>0</v>
      </c>
      <c r="F89" s="106">
        <f t="shared" si="5"/>
        <v>26600</v>
      </c>
      <c r="G89" s="108"/>
    </row>
    <row r="90" spans="2:7" ht="23.25" x14ac:dyDescent="0.35">
      <c r="B90" s="66">
        <v>53</v>
      </c>
      <c r="C90" s="62" t="s">
        <v>38</v>
      </c>
      <c r="D90" s="54">
        <v>14000</v>
      </c>
      <c r="E90" s="50">
        <v>0</v>
      </c>
      <c r="F90" s="51">
        <f t="shared" si="5"/>
        <v>14000</v>
      </c>
      <c r="G90" s="124"/>
    </row>
    <row r="91" spans="2:7" ht="23.25" x14ac:dyDescent="0.35">
      <c r="B91" s="66">
        <v>58</v>
      </c>
      <c r="C91" s="62" t="s">
        <v>38</v>
      </c>
      <c r="D91" s="54">
        <v>21000</v>
      </c>
      <c r="E91" s="50">
        <v>0</v>
      </c>
      <c r="F91" s="51">
        <f t="shared" si="5"/>
        <v>21000</v>
      </c>
      <c r="G91" s="124"/>
    </row>
    <row r="92" spans="2:7" ht="23.25" x14ac:dyDescent="0.35">
      <c r="B92" s="66">
        <v>73</v>
      </c>
      <c r="C92" s="62" t="s">
        <v>38</v>
      </c>
      <c r="D92" s="54">
        <v>44800</v>
      </c>
      <c r="E92" s="50">
        <v>0</v>
      </c>
      <c r="F92" s="51">
        <f t="shared" si="5"/>
        <v>44800</v>
      </c>
      <c r="G92" s="124"/>
    </row>
    <row r="93" spans="2:7" ht="23.25" x14ac:dyDescent="0.35">
      <c r="B93" s="66">
        <v>81</v>
      </c>
      <c r="C93" s="62" t="s">
        <v>38</v>
      </c>
      <c r="D93" s="54">
        <v>23800</v>
      </c>
      <c r="E93" s="50">
        <v>0</v>
      </c>
      <c r="F93" s="51">
        <f t="shared" si="5"/>
        <v>23800</v>
      </c>
      <c r="G93" s="124"/>
    </row>
    <row r="94" spans="2:7" ht="23.25" x14ac:dyDescent="0.35">
      <c r="B94" s="66">
        <v>87</v>
      </c>
      <c r="C94" s="62" t="s">
        <v>38</v>
      </c>
      <c r="D94" s="54">
        <v>23800</v>
      </c>
      <c r="E94" s="50">
        <v>0</v>
      </c>
      <c r="F94" s="51">
        <f t="shared" si="5"/>
        <v>23800</v>
      </c>
      <c r="G94" s="124"/>
    </row>
    <row r="95" spans="2:7" ht="24" thickBot="1" x14ac:dyDescent="0.4">
      <c r="B95" s="66"/>
      <c r="C95" s="62"/>
      <c r="D95" s="115"/>
      <c r="E95" s="94"/>
      <c r="F95" s="95"/>
      <c r="G95" s="124"/>
    </row>
    <row r="96" spans="2:7" ht="24" thickBot="1" x14ac:dyDescent="0.4">
      <c r="B96" s="125"/>
      <c r="C96" s="126"/>
      <c r="D96" s="128">
        <f>SUM(D80:D94)</f>
        <v>301000</v>
      </c>
      <c r="E96" s="78">
        <f>SUM(E80:E94)</f>
        <v>0</v>
      </c>
      <c r="F96" s="77">
        <f>SUM(F80:F94)</f>
        <v>301000</v>
      </c>
      <c r="G96" s="127"/>
    </row>
    <row r="97" spans="2:7" ht="15.75" thickBot="1" x14ac:dyDescent="0.3"/>
    <row r="98" spans="2:7" ht="23.25" x14ac:dyDescent="0.25">
      <c r="B98" s="163" t="s">
        <v>91</v>
      </c>
      <c r="C98" s="164"/>
      <c r="D98" s="164"/>
      <c r="E98" s="164"/>
      <c r="F98" s="164"/>
      <c r="G98" s="63" t="s">
        <v>70</v>
      </c>
    </row>
    <row r="99" spans="2:7" ht="36" x14ac:dyDescent="0.25">
      <c r="B99" s="64" t="s">
        <v>85</v>
      </c>
      <c r="C99" s="62" t="s">
        <v>48</v>
      </c>
      <c r="D99" s="62" t="s">
        <v>86</v>
      </c>
      <c r="E99" s="62" t="s">
        <v>82</v>
      </c>
      <c r="F99" s="62" t="s">
        <v>81</v>
      </c>
      <c r="G99" s="65"/>
    </row>
    <row r="100" spans="2:7" ht="23.25" x14ac:dyDescent="0.35">
      <c r="B100" s="102">
        <v>13</v>
      </c>
      <c r="C100" s="103" t="s">
        <v>75</v>
      </c>
      <c r="D100" s="104">
        <v>385008</v>
      </c>
      <c r="E100" s="105">
        <v>0</v>
      </c>
      <c r="F100" s="106">
        <f t="shared" ref="F100:F106" si="6">D100-E100</f>
        <v>385008</v>
      </c>
      <c r="G100" s="107" t="s">
        <v>97</v>
      </c>
    </row>
    <row r="101" spans="2:7" ht="23.25" x14ac:dyDescent="0.35">
      <c r="B101" s="102">
        <v>27</v>
      </c>
      <c r="C101" s="103" t="s">
        <v>71</v>
      </c>
      <c r="D101" s="104">
        <v>1523529</v>
      </c>
      <c r="E101" s="105">
        <v>0</v>
      </c>
      <c r="F101" s="106">
        <f t="shared" si="6"/>
        <v>1523529</v>
      </c>
      <c r="G101" s="107" t="s">
        <v>98</v>
      </c>
    </row>
    <row r="102" spans="2:7" ht="23.25" x14ac:dyDescent="0.35">
      <c r="B102" s="102">
        <v>28</v>
      </c>
      <c r="C102" s="103" t="s">
        <v>74</v>
      </c>
      <c r="D102" s="110">
        <v>1604918</v>
      </c>
      <c r="E102" s="105">
        <v>0</v>
      </c>
      <c r="F102" s="106">
        <f t="shared" si="6"/>
        <v>1604918</v>
      </c>
      <c r="G102" s="107" t="s">
        <v>99</v>
      </c>
    </row>
    <row r="103" spans="2:7" ht="23.25" x14ac:dyDescent="0.35">
      <c r="B103" s="102">
        <v>35</v>
      </c>
      <c r="C103" s="103" t="s">
        <v>75</v>
      </c>
      <c r="D103" s="104">
        <v>646936</v>
      </c>
      <c r="E103" s="105">
        <v>0</v>
      </c>
      <c r="F103" s="106">
        <f t="shared" si="6"/>
        <v>646936</v>
      </c>
      <c r="G103" s="107" t="s">
        <v>100</v>
      </c>
    </row>
    <row r="104" spans="2:7" ht="23.25" x14ac:dyDescent="0.35">
      <c r="B104" s="102">
        <v>39</v>
      </c>
      <c r="C104" s="103" t="s">
        <v>74</v>
      </c>
      <c r="D104" s="104">
        <v>1000000</v>
      </c>
      <c r="E104" s="105">
        <v>0</v>
      </c>
      <c r="F104" s="106">
        <f t="shared" si="6"/>
        <v>1000000</v>
      </c>
      <c r="G104" s="107"/>
    </row>
    <row r="105" spans="2:7" ht="23.25" x14ac:dyDescent="0.35">
      <c r="B105" s="66">
        <v>65</v>
      </c>
      <c r="C105" s="62" t="s">
        <v>75</v>
      </c>
      <c r="D105" s="54">
        <v>976096</v>
      </c>
      <c r="E105" s="50">
        <v>0</v>
      </c>
      <c r="F105" s="51">
        <f t="shared" si="6"/>
        <v>976096</v>
      </c>
      <c r="G105" s="52"/>
    </row>
    <row r="106" spans="2:7" ht="23.25" x14ac:dyDescent="0.35">
      <c r="B106" s="66">
        <v>78</v>
      </c>
      <c r="C106" s="62" t="s">
        <v>71</v>
      </c>
      <c r="D106" s="54">
        <v>87800</v>
      </c>
      <c r="E106" s="50">
        <v>0</v>
      </c>
      <c r="F106" s="51">
        <f t="shared" si="6"/>
        <v>87800</v>
      </c>
      <c r="G106" s="52"/>
    </row>
    <row r="107" spans="2:7" ht="23.25" x14ac:dyDescent="0.35">
      <c r="B107" s="66"/>
      <c r="C107" s="62"/>
      <c r="D107" s="54"/>
      <c r="E107" s="50"/>
      <c r="F107" s="51"/>
      <c r="G107" s="52"/>
    </row>
    <row r="108" spans="2:7" ht="24" thickBot="1" x14ac:dyDescent="0.4">
      <c r="B108" s="66"/>
      <c r="C108" s="62"/>
      <c r="D108" s="115"/>
      <c r="E108" s="94"/>
      <c r="F108" s="95"/>
      <c r="G108" s="52"/>
    </row>
    <row r="109" spans="2:7" ht="24" thickBot="1" x14ac:dyDescent="0.4">
      <c r="B109" s="67"/>
      <c r="C109" s="113"/>
      <c r="D109" s="128">
        <f>SUM(D100:D106)</f>
        <v>6224287</v>
      </c>
      <c r="E109" s="76">
        <f>SUM(E100:E106)</f>
        <v>0</v>
      </c>
      <c r="F109" s="77">
        <f>SUM(F100:F106)</f>
        <v>6224287</v>
      </c>
      <c r="G109" s="127"/>
    </row>
    <row r="110" spans="2:7" ht="48.6" customHeight="1" thickBot="1" x14ac:dyDescent="0.3"/>
    <row r="111" spans="2:7" ht="23.25" x14ac:dyDescent="0.25">
      <c r="B111" s="163" t="s">
        <v>106</v>
      </c>
      <c r="C111" s="164"/>
      <c r="D111" s="164"/>
      <c r="E111" s="164"/>
      <c r="F111" s="164"/>
      <c r="G111" s="165" t="s">
        <v>70</v>
      </c>
    </row>
    <row r="112" spans="2:7" ht="36" x14ac:dyDescent="0.25">
      <c r="B112" s="64" t="s">
        <v>85</v>
      </c>
      <c r="C112" s="62"/>
      <c r="D112" s="62" t="s">
        <v>86</v>
      </c>
      <c r="E112" s="62" t="s">
        <v>82</v>
      </c>
      <c r="F112" s="62" t="s">
        <v>81</v>
      </c>
      <c r="G112" s="166"/>
    </row>
    <row r="113" spans="2:7" ht="23.25" x14ac:dyDescent="0.35">
      <c r="B113" s="102">
        <v>34</v>
      </c>
      <c r="C113" s="103" t="s">
        <v>38</v>
      </c>
      <c r="D113" s="104">
        <v>8550</v>
      </c>
      <c r="E113" s="105">
        <v>0</v>
      </c>
      <c r="F113" s="106">
        <f>D113-E113</f>
        <v>8550</v>
      </c>
      <c r="G113" s="107"/>
    </row>
    <row r="114" spans="2:7" ht="24" thickBot="1" x14ac:dyDescent="0.4">
      <c r="B114" s="66"/>
      <c r="C114" s="62"/>
      <c r="D114" s="115"/>
      <c r="E114" s="94"/>
      <c r="F114" s="95"/>
      <c r="G114" s="52"/>
    </row>
    <row r="115" spans="2:7" ht="24" thickBot="1" x14ac:dyDescent="0.4">
      <c r="B115" s="67"/>
      <c r="C115" s="113"/>
      <c r="D115" s="128">
        <f>SUM(D113:D114)</f>
        <v>8550</v>
      </c>
      <c r="E115" s="76">
        <f>SUM(E113:E114)</f>
        <v>0</v>
      </c>
      <c r="F115" s="77">
        <f>SUM(F113:F114)</f>
        <v>8550</v>
      </c>
      <c r="G115" s="114"/>
    </row>
    <row r="116" spans="2:7" ht="15.75" thickBot="1" x14ac:dyDescent="0.3"/>
    <row r="117" spans="2:7" ht="23.25" x14ac:dyDescent="0.25">
      <c r="B117" s="163" t="s">
        <v>102</v>
      </c>
      <c r="C117" s="164"/>
      <c r="D117" s="164"/>
      <c r="E117" s="164"/>
      <c r="F117" s="164"/>
      <c r="G117" s="165" t="s">
        <v>70</v>
      </c>
    </row>
    <row r="118" spans="2:7" ht="36" x14ac:dyDescent="0.25">
      <c r="B118" s="64" t="s">
        <v>85</v>
      </c>
      <c r="C118" s="62"/>
      <c r="D118" s="62" t="s">
        <v>86</v>
      </c>
      <c r="E118" s="62" t="s">
        <v>82</v>
      </c>
      <c r="F118" s="62" t="s">
        <v>81</v>
      </c>
      <c r="G118" s="166"/>
    </row>
    <row r="119" spans="2:7" ht="23.25" x14ac:dyDescent="0.35">
      <c r="B119" s="102">
        <v>10</v>
      </c>
      <c r="C119" s="103" t="s">
        <v>54</v>
      </c>
      <c r="D119" s="104">
        <v>56362.5</v>
      </c>
      <c r="E119" s="105">
        <v>0</v>
      </c>
      <c r="F119" s="106">
        <f>D119-E119</f>
        <v>56362.5</v>
      </c>
      <c r="G119" s="107"/>
    </row>
    <row r="120" spans="2:7" ht="23.25" x14ac:dyDescent="0.35">
      <c r="B120" s="102">
        <v>18</v>
      </c>
      <c r="C120" s="103" t="s">
        <v>54</v>
      </c>
      <c r="D120" s="104">
        <v>32895</v>
      </c>
      <c r="E120" s="105">
        <v>0</v>
      </c>
      <c r="F120" s="106">
        <f t="shared" ref="F120:F132" si="7">D120-E120</f>
        <v>32895</v>
      </c>
      <c r="G120" s="107"/>
    </row>
    <row r="121" spans="2:7" ht="23.25" x14ac:dyDescent="0.35">
      <c r="B121" s="102">
        <v>19</v>
      </c>
      <c r="C121" s="103" t="s">
        <v>54</v>
      </c>
      <c r="D121" s="104">
        <v>29612.5</v>
      </c>
      <c r="E121" s="105">
        <v>0</v>
      </c>
      <c r="F121" s="106">
        <f t="shared" si="7"/>
        <v>29612.5</v>
      </c>
      <c r="G121" s="107"/>
    </row>
    <row r="122" spans="2:7" ht="23.25" x14ac:dyDescent="0.35">
      <c r="B122" s="102">
        <v>24</v>
      </c>
      <c r="C122" s="103" t="s">
        <v>54</v>
      </c>
      <c r="D122" s="104">
        <v>16025</v>
      </c>
      <c r="E122" s="105">
        <v>0</v>
      </c>
      <c r="F122" s="106">
        <f t="shared" si="7"/>
        <v>16025</v>
      </c>
      <c r="G122" s="107"/>
    </row>
    <row r="123" spans="2:7" ht="23.25" x14ac:dyDescent="0.35">
      <c r="B123" s="102">
        <v>33</v>
      </c>
      <c r="C123" s="103" t="s">
        <v>54</v>
      </c>
      <c r="D123" s="104">
        <v>35236.300000000003</v>
      </c>
      <c r="E123" s="105">
        <v>0</v>
      </c>
      <c r="F123" s="106">
        <f t="shared" si="7"/>
        <v>35236.300000000003</v>
      </c>
      <c r="G123" s="107"/>
    </row>
    <row r="124" spans="2:7" ht="23.25" x14ac:dyDescent="0.35">
      <c r="B124" s="102">
        <v>41</v>
      </c>
      <c r="C124" s="103" t="s">
        <v>54</v>
      </c>
      <c r="D124" s="104">
        <v>23687.5</v>
      </c>
      <c r="E124" s="105">
        <v>0</v>
      </c>
      <c r="F124" s="104">
        <f t="shared" si="7"/>
        <v>23687.5</v>
      </c>
      <c r="G124" s="107"/>
    </row>
    <row r="125" spans="2:7" ht="23.25" x14ac:dyDescent="0.35">
      <c r="B125" s="102">
        <v>49</v>
      </c>
      <c r="C125" s="103" t="s">
        <v>54</v>
      </c>
      <c r="D125" s="104">
        <v>48575</v>
      </c>
      <c r="E125" s="105">
        <v>0</v>
      </c>
      <c r="F125" s="106">
        <f t="shared" si="7"/>
        <v>48575</v>
      </c>
      <c r="G125" s="108"/>
    </row>
    <row r="126" spans="2:7" ht="23.25" x14ac:dyDescent="0.35">
      <c r="B126" s="66">
        <v>56</v>
      </c>
      <c r="C126" s="62" t="s">
        <v>54</v>
      </c>
      <c r="D126" s="54">
        <v>30100</v>
      </c>
      <c r="E126" s="50">
        <v>0</v>
      </c>
      <c r="F126" s="51">
        <f t="shared" si="7"/>
        <v>30100</v>
      </c>
      <c r="G126" s="124"/>
    </row>
    <row r="127" spans="2:7" ht="23.25" x14ac:dyDescent="0.35">
      <c r="B127" s="66">
        <v>60</v>
      </c>
      <c r="C127" s="62" t="s">
        <v>54</v>
      </c>
      <c r="D127" s="54">
        <v>29775</v>
      </c>
      <c r="E127" s="50">
        <v>0</v>
      </c>
      <c r="F127" s="51">
        <f t="shared" si="7"/>
        <v>29775</v>
      </c>
      <c r="G127" s="124"/>
    </row>
    <row r="128" spans="2:7" ht="23.25" x14ac:dyDescent="0.35">
      <c r="B128" s="66">
        <v>67</v>
      </c>
      <c r="C128" s="62" t="s">
        <v>54</v>
      </c>
      <c r="D128" s="54">
        <v>28201.3</v>
      </c>
      <c r="E128" s="50">
        <v>0</v>
      </c>
      <c r="F128" s="51">
        <f t="shared" si="7"/>
        <v>28201.3</v>
      </c>
      <c r="G128" s="124"/>
    </row>
    <row r="129" spans="2:7" ht="23.25" x14ac:dyDescent="0.35">
      <c r="B129" s="66">
        <v>75</v>
      </c>
      <c r="C129" s="62" t="s">
        <v>54</v>
      </c>
      <c r="D129" s="54">
        <v>45840</v>
      </c>
      <c r="E129" s="50">
        <v>0</v>
      </c>
      <c r="F129" s="51">
        <f t="shared" si="7"/>
        <v>45840</v>
      </c>
      <c r="G129" s="124"/>
    </row>
    <row r="130" spans="2:7" ht="23.25" x14ac:dyDescent="0.35">
      <c r="B130" s="66">
        <v>83</v>
      </c>
      <c r="C130" s="62" t="s">
        <v>54</v>
      </c>
      <c r="D130" s="54">
        <v>47212.5</v>
      </c>
      <c r="E130" s="50">
        <v>0</v>
      </c>
      <c r="F130" s="51">
        <f t="shared" si="7"/>
        <v>47212.5</v>
      </c>
      <c r="G130" s="124"/>
    </row>
    <row r="131" spans="2:7" ht="23.25" x14ac:dyDescent="0.35">
      <c r="B131" s="66">
        <v>92</v>
      </c>
      <c r="C131" s="62" t="s">
        <v>54</v>
      </c>
      <c r="D131" s="54">
        <v>38812.5</v>
      </c>
      <c r="E131" s="50">
        <v>0</v>
      </c>
      <c r="F131" s="51">
        <f t="shared" si="7"/>
        <v>38812.5</v>
      </c>
      <c r="G131" s="124"/>
    </row>
    <row r="132" spans="2:7" ht="23.25" x14ac:dyDescent="0.35">
      <c r="B132" s="66">
        <v>96</v>
      </c>
      <c r="C132" s="62" t="s">
        <v>54</v>
      </c>
      <c r="D132" s="54">
        <v>13150</v>
      </c>
      <c r="E132" s="50">
        <v>0</v>
      </c>
      <c r="F132" s="51">
        <f t="shared" si="7"/>
        <v>13150</v>
      </c>
      <c r="G132" s="124"/>
    </row>
    <row r="133" spans="2:7" ht="24" thickBot="1" x14ac:dyDescent="0.4">
      <c r="B133" s="66"/>
      <c r="C133" s="62"/>
      <c r="D133" s="115"/>
      <c r="E133" s="94"/>
      <c r="F133" s="95"/>
      <c r="G133" s="124"/>
    </row>
    <row r="134" spans="2:7" ht="24" thickBot="1" x14ac:dyDescent="0.4">
      <c r="B134" s="125"/>
      <c r="C134" s="126"/>
      <c r="D134" s="128">
        <f>SUM(D119:D132)</f>
        <v>475485.1</v>
      </c>
      <c r="E134" s="109">
        <f>SUM(E119:E132)</f>
        <v>0</v>
      </c>
      <c r="F134" s="77">
        <f>SUM(F119:F132)</f>
        <v>475485.1</v>
      </c>
      <c r="G134" s="127"/>
    </row>
    <row r="135" spans="2:7" ht="37.15" customHeight="1" thickBot="1" x14ac:dyDescent="0.3"/>
    <row r="136" spans="2:7" ht="23.25" x14ac:dyDescent="0.25">
      <c r="B136" s="163" t="s">
        <v>103</v>
      </c>
      <c r="C136" s="164"/>
      <c r="D136" s="164"/>
      <c r="E136" s="164"/>
      <c r="F136" s="164"/>
      <c r="G136" s="165" t="s">
        <v>70</v>
      </c>
    </row>
    <row r="137" spans="2:7" ht="36" x14ac:dyDescent="0.25">
      <c r="B137" s="64" t="s">
        <v>85</v>
      </c>
      <c r="C137" s="62"/>
      <c r="D137" s="62" t="s">
        <v>86</v>
      </c>
      <c r="E137" s="62" t="s">
        <v>82</v>
      </c>
      <c r="F137" s="62" t="s">
        <v>81</v>
      </c>
      <c r="G137" s="166"/>
    </row>
    <row r="138" spans="2:7" ht="23.25" x14ac:dyDescent="0.35">
      <c r="B138" s="102">
        <v>23</v>
      </c>
      <c r="C138" s="103"/>
      <c r="D138" s="104">
        <v>20000</v>
      </c>
      <c r="E138" s="105">
        <v>0</v>
      </c>
      <c r="F138" s="106">
        <f>D138-E138</f>
        <v>20000</v>
      </c>
      <c r="G138" s="107"/>
    </row>
    <row r="139" spans="2:7" ht="23.25" x14ac:dyDescent="0.35">
      <c r="B139" s="102">
        <v>48</v>
      </c>
      <c r="C139" s="103"/>
      <c r="D139" s="104">
        <v>5000</v>
      </c>
      <c r="E139" s="105">
        <v>0</v>
      </c>
      <c r="F139" s="106">
        <f t="shared" ref="F139:F141" si="8">D139-E139</f>
        <v>5000</v>
      </c>
      <c r="G139" s="107"/>
    </row>
    <row r="140" spans="2:7" ht="23.25" x14ac:dyDescent="0.35">
      <c r="B140" s="66">
        <v>74</v>
      </c>
      <c r="C140" s="62"/>
      <c r="D140" s="54">
        <v>5000</v>
      </c>
      <c r="E140" s="50">
        <v>0</v>
      </c>
      <c r="F140" s="51">
        <f t="shared" si="8"/>
        <v>5000</v>
      </c>
      <c r="G140" s="52"/>
    </row>
    <row r="141" spans="2:7" ht="23.25" x14ac:dyDescent="0.35">
      <c r="B141" s="66">
        <v>95</v>
      </c>
      <c r="C141" s="62"/>
      <c r="D141" s="54">
        <v>26500</v>
      </c>
      <c r="E141" s="50">
        <v>0</v>
      </c>
      <c r="F141" s="51">
        <f t="shared" si="8"/>
        <v>26500</v>
      </c>
      <c r="G141" s="52"/>
    </row>
    <row r="142" spans="2:7" ht="24" thickBot="1" x14ac:dyDescent="0.4">
      <c r="B142" s="66"/>
      <c r="C142" s="62"/>
      <c r="D142" s="115"/>
      <c r="E142" s="94"/>
      <c r="F142" s="95"/>
      <c r="G142" s="52"/>
    </row>
    <row r="143" spans="2:7" ht="24" thickBot="1" x14ac:dyDescent="0.4">
      <c r="B143" s="67"/>
      <c r="C143" s="113"/>
      <c r="D143" s="128">
        <f>SUM(D138:D141)</f>
        <v>56500</v>
      </c>
      <c r="E143" s="76">
        <f t="shared" ref="E143" si="9">SUM(E138:E139)</f>
        <v>0</v>
      </c>
      <c r="F143" s="77">
        <f>SUM(F138:F141)</f>
        <v>56500</v>
      </c>
      <c r="G143" s="114"/>
    </row>
    <row r="144" spans="2:7" ht="24" thickBot="1" x14ac:dyDescent="0.4">
      <c r="B144" s="59"/>
      <c r="C144" s="57"/>
      <c r="D144" s="60"/>
      <c r="E144" s="56"/>
      <c r="F144" s="58"/>
      <c r="G144" s="58"/>
    </row>
    <row r="145" spans="2:7" ht="23.25" x14ac:dyDescent="0.25">
      <c r="B145" s="163" t="s">
        <v>104</v>
      </c>
      <c r="C145" s="164"/>
      <c r="D145" s="164"/>
      <c r="E145" s="164"/>
      <c r="F145" s="164"/>
      <c r="G145" s="165" t="s">
        <v>70</v>
      </c>
    </row>
    <row r="146" spans="2:7" ht="36" x14ac:dyDescent="0.25">
      <c r="B146" s="64" t="s">
        <v>85</v>
      </c>
      <c r="C146" s="62"/>
      <c r="D146" s="62" t="s">
        <v>86</v>
      </c>
      <c r="E146" s="62" t="s">
        <v>82</v>
      </c>
      <c r="F146" s="62" t="s">
        <v>81</v>
      </c>
      <c r="G146" s="166"/>
    </row>
    <row r="147" spans="2:7" ht="23.25" x14ac:dyDescent="0.35">
      <c r="B147" s="102">
        <v>29</v>
      </c>
      <c r="C147" s="103" t="s">
        <v>105</v>
      </c>
      <c r="D147" s="104">
        <v>50000</v>
      </c>
      <c r="E147" s="105">
        <v>0</v>
      </c>
      <c r="F147" s="106">
        <f>D147-E147</f>
        <v>50000</v>
      </c>
      <c r="G147" s="107"/>
    </row>
    <row r="148" spans="2:7" ht="23.25" x14ac:dyDescent="0.35">
      <c r="B148" s="66">
        <v>77</v>
      </c>
      <c r="C148" s="62" t="s">
        <v>105</v>
      </c>
      <c r="D148" s="54">
        <v>30000</v>
      </c>
      <c r="E148" s="50">
        <v>0</v>
      </c>
      <c r="F148" s="51">
        <f>D148-E148</f>
        <v>30000</v>
      </c>
      <c r="G148" s="52"/>
    </row>
    <row r="149" spans="2:7" ht="23.25" x14ac:dyDescent="0.35">
      <c r="B149" s="66">
        <v>85</v>
      </c>
      <c r="C149" s="62" t="s">
        <v>105</v>
      </c>
      <c r="D149" s="54">
        <v>20000</v>
      </c>
      <c r="E149" s="50">
        <v>0</v>
      </c>
      <c r="F149" s="51">
        <f>D149-E149</f>
        <v>20000</v>
      </c>
      <c r="G149" s="52"/>
    </row>
    <row r="150" spans="2:7" ht="24" thickBot="1" x14ac:dyDescent="0.4">
      <c r="B150" s="66"/>
      <c r="C150" s="62"/>
      <c r="D150" s="115"/>
      <c r="E150" s="94"/>
      <c r="F150" s="95"/>
      <c r="G150" s="52"/>
    </row>
    <row r="151" spans="2:7" ht="24" thickBot="1" x14ac:dyDescent="0.4">
      <c r="B151" s="67"/>
      <c r="C151" s="113"/>
      <c r="D151" s="128">
        <f>SUM(D147:D150)</f>
        <v>100000</v>
      </c>
      <c r="E151" s="76">
        <f>SUM(E147:E150)</f>
        <v>0</v>
      </c>
      <c r="F151" s="77">
        <f>SUM(F147:F150)</f>
        <v>100000</v>
      </c>
      <c r="G151" s="114"/>
    </row>
    <row r="153" spans="2:7" ht="15.75" thickBot="1" x14ac:dyDescent="0.3"/>
    <row r="154" spans="2:7" ht="23.25" x14ac:dyDescent="0.25">
      <c r="B154" s="163" t="s">
        <v>149</v>
      </c>
      <c r="C154" s="164"/>
      <c r="D154" s="164"/>
      <c r="E154" s="164"/>
      <c r="F154" s="164"/>
      <c r="G154" s="165" t="s">
        <v>70</v>
      </c>
    </row>
    <row r="155" spans="2:7" ht="36" x14ac:dyDescent="0.25">
      <c r="B155" s="64" t="s">
        <v>85</v>
      </c>
      <c r="C155" s="62"/>
      <c r="D155" s="62" t="s">
        <v>86</v>
      </c>
      <c r="E155" s="62" t="s">
        <v>82</v>
      </c>
      <c r="F155" s="62" t="s">
        <v>81</v>
      </c>
      <c r="G155" s="166"/>
    </row>
    <row r="156" spans="2:7" ht="23.25" x14ac:dyDescent="0.35">
      <c r="B156" s="66">
        <v>72</v>
      </c>
      <c r="C156" s="62"/>
      <c r="D156" s="54">
        <v>4500</v>
      </c>
      <c r="E156" s="50">
        <v>0</v>
      </c>
      <c r="F156" s="51">
        <f>D156-E156</f>
        <v>4500</v>
      </c>
      <c r="G156" s="52"/>
    </row>
    <row r="157" spans="2:7" ht="23.25" x14ac:dyDescent="0.35">
      <c r="B157" s="66">
        <v>80</v>
      </c>
      <c r="C157" s="62"/>
      <c r="D157" s="54">
        <v>5931</v>
      </c>
      <c r="E157" s="50">
        <v>0</v>
      </c>
      <c r="F157" s="51">
        <f>D157-E157</f>
        <v>5931</v>
      </c>
      <c r="G157" s="52"/>
    </row>
    <row r="158" spans="2:7" ht="24" thickBot="1" x14ac:dyDescent="0.4">
      <c r="B158" s="66"/>
      <c r="C158" s="62"/>
      <c r="D158" s="115"/>
      <c r="E158" s="94"/>
      <c r="F158" s="95"/>
      <c r="G158" s="52"/>
    </row>
    <row r="159" spans="2:7" ht="24" thickBot="1" x14ac:dyDescent="0.4">
      <c r="B159" s="67"/>
      <c r="C159" s="113"/>
      <c r="D159" s="128">
        <f>SUM(D156:D158)</f>
        <v>10431</v>
      </c>
      <c r="E159" s="76">
        <f>SUM(E156:E158)</f>
        <v>0</v>
      </c>
      <c r="F159" s="77">
        <f>SUM(F156:F158)</f>
        <v>10431</v>
      </c>
      <c r="G159" s="114"/>
    </row>
    <row r="160" spans="2:7" ht="41.45" customHeight="1" x14ac:dyDescent="0.25"/>
    <row r="161" spans="2:7" ht="15.75" thickBot="1" x14ac:dyDescent="0.3"/>
    <row r="162" spans="2:7" ht="23.25" x14ac:dyDescent="0.25">
      <c r="B162" s="163" t="s">
        <v>150</v>
      </c>
      <c r="C162" s="164"/>
      <c r="D162" s="164"/>
      <c r="E162" s="164"/>
      <c r="F162" s="164"/>
      <c r="G162" s="165" t="s">
        <v>70</v>
      </c>
    </row>
    <row r="163" spans="2:7" ht="36" x14ac:dyDescent="0.25">
      <c r="B163" s="64" t="s">
        <v>85</v>
      </c>
      <c r="C163" s="62"/>
      <c r="D163" s="62" t="s">
        <v>86</v>
      </c>
      <c r="E163" s="62" t="s">
        <v>82</v>
      </c>
      <c r="F163" s="62" t="s">
        <v>81</v>
      </c>
      <c r="G163" s="166"/>
    </row>
    <row r="164" spans="2:7" ht="23.25" x14ac:dyDescent="0.35">
      <c r="B164" s="66">
        <v>90</v>
      </c>
      <c r="C164" s="62" t="s">
        <v>142</v>
      </c>
      <c r="D164" s="54">
        <v>4000</v>
      </c>
      <c r="E164" s="50">
        <v>0</v>
      </c>
      <c r="F164" s="51">
        <f>D164-E164</f>
        <v>4000</v>
      </c>
      <c r="G164" s="52"/>
    </row>
    <row r="165" spans="2:7" ht="23.25" x14ac:dyDescent="0.35">
      <c r="B165" s="66">
        <v>94</v>
      </c>
      <c r="C165" s="62" t="s">
        <v>142</v>
      </c>
      <c r="D165" s="54">
        <v>3119</v>
      </c>
      <c r="E165" s="50">
        <v>0</v>
      </c>
      <c r="F165" s="51">
        <f>D165-E165</f>
        <v>3119</v>
      </c>
      <c r="G165" s="52"/>
    </row>
    <row r="166" spans="2:7" ht="24" thickBot="1" x14ac:dyDescent="0.4">
      <c r="B166" s="66"/>
      <c r="C166" s="62"/>
      <c r="D166" s="115"/>
      <c r="E166" s="94"/>
      <c r="F166" s="95"/>
      <c r="G166" s="52"/>
    </row>
    <row r="167" spans="2:7" ht="24" thickBot="1" x14ac:dyDescent="0.4">
      <c r="B167" s="67"/>
      <c r="C167" s="113"/>
      <c r="D167" s="128">
        <f>SUM(D164:D166)</f>
        <v>7119</v>
      </c>
      <c r="E167" s="76">
        <f>SUM(E164:E166)</f>
        <v>0</v>
      </c>
      <c r="F167" s="77">
        <f>SUM(F164:F166)</f>
        <v>7119</v>
      </c>
      <c r="G167" s="114"/>
    </row>
    <row r="169" spans="2:7" ht="15.75" thickBot="1" x14ac:dyDescent="0.3"/>
    <row r="170" spans="2:7" ht="22.9" customHeight="1" x14ac:dyDescent="0.25">
      <c r="B170" s="163" t="s">
        <v>151</v>
      </c>
      <c r="C170" s="164"/>
      <c r="D170" s="164"/>
      <c r="E170" s="164"/>
      <c r="F170" s="164"/>
      <c r="G170" s="165" t="s">
        <v>70</v>
      </c>
    </row>
    <row r="171" spans="2:7" ht="36" x14ac:dyDescent="0.25">
      <c r="B171" s="64" t="s">
        <v>85</v>
      </c>
      <c r="C171" s="62"/>
      <c r="D171" s="62" t="s">
        <v>86</v>
      </c>
      <c r="E171" s="62" t="s">
        <v>82</v>
      </c>
      <c r="F171" s="62" t="s">
        <v>81</v>
      </c>
      <c r="G171" s="166"/>
    </row>
    <row r="172" spans="2:7" ht="23.25" x14ac:dyDescent="0.35">
      <c r="B172" s="66">
        <v>86</v>
      </c>
      <c r="C172" s="62" t="s">
        <v>139</v>
      </c>
      <c r="D172" s="54">
        <v>28400</v>
      </c>
      <c r="E172" s="50">
        <v>0</v>
      </c>
      <c r="F172" s="51">
        <f>D172-E172</f>
        <v>28400</v>
      </c>
      <c r="G172" s="52"/>
    </row>
    <row r="173" spans="2:7" ht="23.25" x14ac:dyDescent="0.35">
      <c r="B173" s="66"/>
      <c r="C173" s="62"/>
      <c r="D173" s="54"/>
      <c r="E173" s="50">
        <v>0</v>
      </c>
      <c r="F173" s="51">
        <f>D173-E173</f>
        <v>0</v>
      </c>
      <c r="G173" s="52"/>
    </row>
    <row r="174" spans="2:7" ht="24" thickBot="1" x14ac:dyDescent="0.4">
      <c r="B174" s="66"/>
      <c r="C174" s="62"/>
      <c r="D174" s="115"/>
      <c r="E174" s="94"/>
      <c r="F174" s="95"/>
      <c r="G174" s="52"/>
    </row>
    <row r="175" spans="2:7" ht="24" thickBot="1" x14ac:dyDescent="0.4">
      <c r="B175" s="67"/>
      <c r="C175" s="113"/>
      <c r="D175" s="128">
        <f>SUM(D172:D174)</f>
        <v>28400</v>
      </c>
      <c r="E175" s="76">
        <f>SUM(E172:E174)</f>
        <v>0</v>
      </c>
      <c r="F175" s="77">
        <f>SUM(F172:F174)</f>
        <v>28400</v>
      </c>
      <c r="G175" s="114"/>
    </row>
    <row r="179" spans="2:5" ht="15.75" thickBot="1" x14ac:dyDescent="0.3"/>
    <row r="180" spans="2:5" ht="21.75" thickBot="1" x14ac:dyDescent="0.3">
      <c r="B180" s="170" t="s">
        <v>153</v>
      </c>
      <c r="C180" s="171"/>
      <c r="D180" s="174">
        <f>(D175+D167+D159+D151+D143+D134+D115+D109+D96+D75+D55+D39+D12)</f>
        <v>12093019</v>
      </c>
      <c r="E180" s="175"/>
    </row>
    <row r="181" spans="2:5" ht="19.5" thickBot="1" x14ac:dyDescent="0.3">
      <c r="B181" s="172" t="s">
        <v>154</v>
      </c>
      <c r="C181" s="173"/>
      <c r="D181" s="176"/>
      <c r="E181" s="177"/>
    </row>
    <row r="182" spans="2:5" ht="19.5" thickBot="1" x14ac:dyDescent="0.3">
      <c r="B182" s="170" t="s">
        <v>155</v>
      </c>
      <c r="C182" s="171"/>
      <c r="D182" s="178"/>
      <c r="E182" s="179"/>
    </row>
  </sheetData>
  <mergeCells count="31">
    <mergeCell ref="B1:G1"/>
    <mergeCell ref="B180:C180"/>
    <mergeCell ref="B181:C181"/>
    <mergeCell ref="B182:C182"/>
    <mergeCell ref="D180:E180"/>
    <mergeCell ref="D181:E181"/>
    <mergeCell ref="D182:E182"/>
    <mergeCell ref="B154:F154"/>
    <mergeCell ref="G154:G155"/>
    <mergeCell ref="B162:F162"/>
    <mergeCell ref="G162:G163"/>
    <mergeCell ref="B170:F170"/>
    <mergeCell ref="G170:G171"/>
    <mergeCell ref="B3:F3"/>
    <mergeCell ref="G3:G4"/>
    <mergeCell ref="B15:F15"/>
    <mergeCell ref="G15:G16"/>
    <mergeCell ref="B43:F43"/>
    <mergeCell ref="G43:G44"/>
    <mergeCell ref="B58:F58"/>
    <mergeCell ref="G58:G59"/>
    <mergeCell ref="B136:F136"/>
    <mergeCell ref="G136:G137"/>
    <mergeCell ref="B145:F145"/>
    <mergeCell ref="G145:G146"/>
    <mergeCell ref="B78:F78"/>
    <mergeCell ref="B98:F98"/>
    <mergeCell ref="B111:F111"/>
    <mergeCell ref="G111:G112"/>
    <mergeCell ref="B117:F117"/>
    <mergeCell ref="G117:G118"/>
  </mergeCells>
  <pageMargins left="0.25" right="0.25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60.42578125" style="1" bestFit="1" customWidth="1"/>
    <col min="3" max="3" width="10.85546875" style="1" customWidth="1"/>
    <col min="4" max="4" width="25" style="1" customWidth="1"/>
    <col min="5" max="5" width="24.5703125" style="1" customWidth="1"/>
    <col min="6" max="6" width="25.855468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45519</v>
      </c>
      <c r="D3" s="219"/>
      <c r="E3" s="220"/>
      <c r="F3" s="10" t="s">
        <v>24</v>
      </c>
      <c r="G3" s="221" t="s">
        <v>121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45519</v>
      </c>
      <c r="H4" s="210"/>
    </row>
    <row r="5" spans="1:8" ht="34.9" customHeight="1" x14ac:dyDescent="0.75">
      <c r="A5" s="207" t="s">
        <v>1</v>
      </c>
      <c r="B5" s="208"/>
      <c r="C5" s="207" t="s">
        <v>71</v>
      </c>
      <c r="D5" s="209"/>
      <c r="E5" s="208"/>
      <c r="F5" s="10" t="s">
        <v>26</v>
      </c>
      <c r="G5" s="210">
        <v>45519</v>
      </c>
      <c r="H5" s="210"/>
    </row>
    <row r="6" spans="1:8" ht="33" customHeight="1" x14ac:dyDescent="0.75">
      <c r="A6" s="207" t="s">
        <v>2</v>
      </c>
      <c r="B6" s="208"/>
      <c r="C6" s="207">
        <v>144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101"/>
      <c r="D7" s="214"/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9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312</v>
      </c>
      <c r="C9" s="6"/>
      <c r="D9" s="7">
        <v>1</v>
      </c>
      <c r="E9" s="14">
        <v>75</v>
      </c>
      <c r="F9" s="14">
        <f>E9*D9</f>
        <v>75</v>
      </c>
      <c r="G9" s="14">
        <v>2270</v>
      </c>
      <c r="H9" s="15">
        <f>G9*E9*D9</f>
        <v>170250</v>
      </c>
    </row>
    <row r="10" spans="1:8" ht="35.25" x14ac:dyDescent="0.75">
      <c r="A10" s="12">
        <v>2</v>
      </c>
      <c r="B10" s="11"/>
      <c r="C10" s="6"/>
      <c r="D10" s="7"/>
      <c r="E10" s="14"/>
      <c r="F10" s="14">
        <f t="shared" ref="F10:F12" si="0">E10*D10*C10</f>
        <v>0</v>
      </c>
      <c r="G10" s="14"/>
      <c r="H10" s="15">
        <f t="shared" ref="H10:H14" si="1">G10*E10*D10</f>
        <v>0</v>
      </c>
    </row>
    <row r="11" spans="1:8" ht="35.25" x14ac:dyDescent="0.75">
      <c r="A11" s="12">
        <v>3</v>
      </c>
      <c r="B11" s="11"/>
      <c r="C11" s="6"/>
      <c r="D11" s="7"/>
      <c r="E11" s="14"/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7"/>
      <c r="E12" s="14"/>
      <c r="F12" s="14">
        <f t="shared" si="0"/>
        <v>0</v>
      </c>
      <c r="G12" s="14"/>
      <c r="H12" s="15">
        <f t="shared" si="1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>
        <f>E13*D13*C13</f>
        <v>0</v>
      </c>
      <c r="G13" s="14"/>
      <c r="H13" s="15">
        <f t="shared" si="1"/>
        <v>0</v>
      </c>
    </row>
    <row r="14" spans="1:8" ht="35.25" x14ac:dyDescent="0.75">
      <c r="A14" s="12"/>
      <c r="B14" s="11"/>
      <c r="C14" s="16"/>
      <c r="D14" s="7"/>
      <c r="E14" s="7"/>
      <c r="F14" s="7">
        <f>E14*D14*C14</f>
        <v>0</v>
      </c>
      <c r="G14" s="7"/>
      <c r="H14" s="15">
        <f t="shared" si="1"/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170250</v>
      </c>
    </row>
    <row r="21" spans="1:8" ht="33" customHeight="1" x14ac:dyDescent="0.75">
      <c r="A21" s="201" t="s">
        <v>55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170250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8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9" sqref="H9:H14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4.140625" style="1" customWidth="1"/>
    <col min="6" max="6" width="29.28515625" style="1" customWidth="1"/>
    <col min="7" max="7" width="26.7109375" style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45512</v>
      </c>
      <c r="D3" s="219"/>
      <c r="E3" s="220"/>
      <c r="F3" s="10" t="s">
        <v>24</v>
      </c>
      <c r="G3" s="221" t="s">
        <v>72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45512</v>
      </c>
      <c r="H4" s="210"/>
    </row>
    <row r="5" spans="1:8" ht="34.9" customHeight="1" x14ac:dyDescent="0.75">
      <c r="A5" s="207" t="s">
        <v>1</v>
      </c>
      <c r="B5" s="208"/>
      <c r="C5" s="207" t="s">
        <v>311</v>
      </c>
      <c r="D5" s="209"/>
      <c r="E5" s="208"/>
      <c r="F5" s="10" t="s">
        <v>26</v>
      </c>
      <c r="G5" s="210">
        <v>45512</v>
      </c>
      <c r="H5" s="210"/>
    </row>
    <row r="6" spans="1:8" ht="33" customHeight="1" x14ac:dyDescent="0.75">
      <c r="A6" s="207" t="s">
        <v>2</v>
      </c>
      <c r="B6" s="208"/>
      <c r="C6" s="207">
        <v>143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305</v>
      </c>
      <c r="C9" s="6"/>
      <c r="D9" s="13">
        <v>1</v>
      </c>
      <c r="E9" s="14">
        <v>1</v>
      </c>
      <c r="F9" s="14">
        <f>E9*D9</f>
        <v>1</v>
      </c>
      <c r="G9" s="14">
        <v>12000</v>
      </c>
      <c r="H9" s="15">
        <f>G9*F9</f>
        <v>12000</v>
      </c>
    </row>
    <row r="10" spans="1:8" ht="35.25" x14ac:dyDescent="0.75">
      <c r="A10" s="12">
        <v>2</v>
      </c>
      <c r="B10" s="11" t="s">
        <v>306</v>
      </c>
      <c r="C10" s="6"/>
      <c r="D10" s="13">
        <v>1</v>
      </c>
      <c r="E10" s="14">
        <v>1</v>
      </c>
      <c r="F10" s="14">
        <f t="shared" ref="F10:F14" si="0">E10*D10</f>
        <v>1</v>
      </c>
      <c r="G10" s="14">
        <v>5000</v>
      </c>
      <c r="H10" s="15">
        <f t="shared" ref="H10:H11" si="1">G10*F10</f>
        <v>5000</v>
      </c>
    </row>
    <row r="11" spans="1:8" ht="35.25" x14ac:dyDescent="0.75">
      <c r="A11" s="12">
        <v>3</v>
      </c>
      <c r="B11" s="11" t="s">
        <v>307</v>
      </c>
      <c r="C11" s="6"/>
      <c r="D11" s="13">
        <v>1</v>
      </c>
      <c r="E11" s="14">
        <v>1</v>
      </c>
      <c r="F11" s="14">
        <f t="shared" si="0"/>
        <v>1</v>
      </c>
      <c r="G11" s="14">
        <v>4500</v>
      </c>
      <c r="H11" s="15">
        <f t="shared" si="1"/>
        <v>4500</v>
      </c>
    </row>
    <row r="12" spans="1:8" ht="35.25" x14ac:dyDescent="0.75">
      <c r="A12" s="12">
        <v>4</v>
      </c>
      <c r="B12" s="11" t="s">
        <v>308</v>
      </c>
      <c r="C12" s="6"/>
      <c r="D12" s="13">
        <v>1</v>
      </c>
      <c r="E12" s="14">
        <v>1</v>
      </c>
      <c r="F12" s="14">
        <f t="shared" si="0"/>
        <v>1</v>
      </c>
      <c r="G12" s="14">
        <v>5000</v>
      </c>
      <c r="H12" s="15">
        <f>G12*F12</f>
        <v>5000</v>
      </c>
    </row>
    <row r="13" spans="1:8" ht="35.25" x14ac:dyDescent="0.75">
      <c r="A13" s="12">
        <v>5</v>
      </c>
      <c r="B13" s="11" t="s">
        <v>309</v>
      </c>
      <c r="C13" s="6"/>
      <c r="D13" s="13">
        <v>1</v>
      </c>
      <c r="E13" s="14">
        <v>2</v>
      </c>
      <c r="F13" s="14">
        <f t="shared" si="0"/>
        <v>2</v>
      </c>
      <c r="G13" s="14">
        <v>300</v>
      </c>
      <c r="H13" s="15">
        <f>G13*F13</f>
        <v>600</v>
      </c>
    </row>
    <row r="14" spans="1:8" ht="35.25" x14ac:dyDescent="0.75">
      <c r="A14" s="12">
        <v>6</v>
      </c>
      <c r="B14" s="11" t="s">
        <v>310</v>
      </c>
      <c r="C14" s="16"/>
      <c r="D14" s="13">
        <v>1</v>
      </c>
      <c r="E14" s="7">
        <v>1</v>
      </c>
      <c r="F14" s="7">
        <f t="shared" si="0"/>
        <v>1</v>
      </c>
      <c r="G14" s="7">
        <v>2000</v>
      </c>
      <c r="H14" s="15">
        <f>G14*F14</f>
        <v>2000</v>
      </c>
    </row>
    <row r="15" spans="1:8" ht="33" customHeight="1" x14ac:dyDescent="0.75">
      <c r="A15" s="2"/>
      <c r="B15" s="5"/>
      <c r="C15" s="6"/>
      <c r="D15" s="13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13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13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13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29100</v>
      </c>
    </row>
    <row r="21" spans="1:8" ht="33" customHeight="1" x14ac:dyDescent="0.75">
      <c r="A21" s="201" t="str">
        <f>G3</f>
        <v>رواتب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>
        <f>C21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29100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4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topLeftCell="A16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6" style="1" customWidth="1"/>
    <col min="6" max="6" width="22.42578125" style="1" customWidth="1"/>
    <col min="7" max="7" width="20.140625" style="1" bestFit="1" customWidth="1"/>
    <col min="8" max="8" width="20.42578125" style="1" bestFit="1" customWidth="1"/>
    <col min="9" max="14" width="14" style="1"/>
    <col min="15" max="15" width="16.7109375" style="1" bestFit="1" customWidth="1"/>
    <col min="16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45512</v>
      </c>
      <c r="D3" s="219"/>
      <c r="E3" s="220"/>
      <c r="F3" s="10" t="s">
        <v>24</v>
      </c>
      <c r="G3" s="221" t="s">
        <v>253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45512</v>
      </c>
      <c r="H4" s="210"/>
    </row>
    <row r="5" spans="1:8" ht="34.9" customHeight="1" x14ac:dyDescent="0.75">
      <c r="A5" s="207" t="s">
        <v>1</v>
      </c>
      <c r="B5" s="208"/>
      <c r="C5" s="207" t="s">
        <v>252</v>
      </c>
      <c r="D5" s="209"/>
      <c r="E5" s="208"/>
      <c r="F5" s="10" t="s">
        <v>26</v>
      </c>
      <c r="G5" s="210">
        <v>45512</v>
      </c>
      <c r="H5" s="210"/>
    </row>
    <row r="6" spans="1:8" ht="33" customHeight="1" x14ac:dyDescent="0.75">
      <c r="A6" s="207" t="s">
        <v>2</v>
      </c>
      <c r="B6" s="208"/>
      <c r="C6" s="207">
        <v>142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/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/>
      <c r="G8" s="206"/>
      <c r="H8" s="206"/>
    </row>
    <row r="9" spans="1:8" ht="35.25" x14ac:dyDescent="0.75">
      <c r="A9" s="12">
        <v>1</v>
      </c>
      <c r="B9" s="11" t="s">
        <v>254</v>
      </c>
      <c r="C9" s="6"/>
      <c r="D9" s="13">
        <v>1</v>
      </c>
      <c r="E9" s="14">
        <v>1</v>
      </c>
      <c r="F9" s="14">
        <f>E9*D9</f>
        <v>1</v>
      </c>
      <c r="G9" s="14">
        <v>40000</v>
      </c>
      <c r="H9" s="15">
        <f>G9*F9</f>
        <v>40000</v>
      </c>
    </row>
    <row r="10" spans="1:8" ht="35.25" x14ac:dyDescent="0.75">
      <c r="A10" s="12">
        <v>2</v>
      </c>
      <c r="B10" s="11"/>
      <c r="C10" s="6"/>
      <c r="D10" s="13"/>
      <c r="E10" s="14"/>
      <c r="F10" s="14"/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/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/>
      <c r="G12" s="14"/>
      <c r="H12" s="15">
        <f t="shared" ref="H12:H18" si="1">G12*F12</f>
        <v>0</v>
      </c>
    </row>
    <row r="13" spans="1:8" ht="35.25" x14ac:dyDescent="0.75">
      <c r="A13" s="12">
        <v>5</v>
      </c>
      <c r="B13" s="11"/>
      <c r="C13" s="6"/>
      <c r="D13" s="13"/>
      <c r="E13" s="14"/>
      <c r="F13" s="14"/>
      <c r="G13" s="14"/>
      <c r="H13" s="15">
        <f t="shared" si="1"/>
        <v>0</v>
      </c>
    </row>
    <row r="14" spans="1:8" ht="35.25" x14ac:dyDescent="0.75">
      <c r="A14" s="12">
        <v>6</v>
      </c>
      <c r="B14" s="11"/>
      <c r="C14" s="16"/>
      <c r="D14" s="13"/>
      <c r="E14" s="14"/>
      <c r="F14" s="7"/>
      <c r="G14" s="7"/>
      <c r="H14" s="15">
        <f t="shared" si="1"/>
        <v>0</v>
      </c>
    </row>
    <row r="15" spans="1:8" ht="33" customHeight="1" x14ac:dyDescent="0.75">
      <c r="A15" s="12">
        <v>7</v>
      </c>
      <c r="B15" s="11"/>
      <c r="C15" s="6"/>
      <c r="D15" s="13"/>
      <c r="E15" s="14"/>
      <c r="F15" s="7"/>
      <c r="G15" s="7"/>
      <c r="H15" s="7">
        <f t="shared" si="1"/>
        <v>0</v>
      </c>
    </row>
    <row r="16" spans="1:8" ht="33" customHeight="1" x14ac:dyDescent="0.75">
      <c r="A16" s="12">
        <v>8</v>
      </c>
      <c r="B16" s="11"/>
      <c r="C16" s="6"/>
      <c r="D16" s="13"/>
      <c r="E16" s="14"/>
      <c r="F16" s="7"/>
      <c r="G16" s="7"/>
      <c r="H16" s="7">
        <f t="shared" si="1"/>
        <v>0</v>
      </c>
    </row>
    <row r="17" spans="1:8" ht="33" customHeight="1" x14ac:dyDescent="0.75">
      <c r="A17" s="12">
        <v>9</v>
      </c>
      <c r="B17" s="11"/>
      <c r="C17" s="6"/>
      <c r="D17" s="13"/>
      <c r="E17" s="14"/>
      <c r="F17" s="7"/>
      <c r="G17" s="7"/>
      <c r="H17" s="7">
        <f t="shared" si="1"/>
        <v>0</v>
      </c>
    </row>
    <row r="18" spans="1:8" ht="33" customHeight="1" x14ac:dyDescent="0.75">
      <c r="A18" s="12">
        <v>10</v>
      </c>
      <c r="B18" s="11"/>
      <c r="C18" s="6"/>
      <c r="D18" s="13"/>
      <c r="E18" s="14"/>
      <c r="F18" s="7"/>
      <c r="G18" s="7"/>
      <c r="H18" s="7">
        <f t="shared" si="1"/>
        <v>0</v>
      </c>
    </row>
    <row r="19" spans="1:8" ht="33" customHeight="1" x14ac:dyDescent="0.75">
      <c r="A19" s="198" t="s">
        <v>16</v>
      </c>
      <c r="B19" s="199"/>
      <c r="C19" s="199"/>
      <c r="D19" s="199"/>
      <c r="E19" s="199"/>
      <c r="F19" s="199"/>
      <c r="G19" s="200"/>
      <c r="H19" s="142">
        <f>SUM(H9:H18)</f>
        <v>40000</v>
      </c>
    </row>
    <row r="20" spans="1:8" ht="33" customHeight="1" x14ac:dyDescent="0.75">
      <c r="A20" s="201" t="str">
        <f>G3</f>
        <v xml:space="preserve">اوراق الشركة </v>
      </c>
      <c r="B20" s="4" t="s">
        <v>7</v>
      </c>
      <c r="C20" s="202"/>
      <c r="D20" s="195"/>
      <c r="E20" s="195"/>
      <c r="F20" s="196" t="s">
        <v>21</v>
      </c>
      <c r="G20" s="196"/>
      <c r="H20" s="197"/>
    </row>
    <row r="21" spans="1:8" ht="33" customHeight="1" x14ac:dyDescent="0.75">
      <c r="A21" s="201"/>
      <c r="B21" s="4" t="s">
        <v>8</v>
      </c>
      <c r="C21" s="194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9</v>
      </c>
      <c r="C22" s="194">
        <f>C20*0%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10</v>
      </c>
      <c r="C23" s="194">
        <f>C20*0%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11</v>
      </c>
      <c r="C24" s="194"/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12</v>
      </c>
      <c r="C25" s="194"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13</v>
      </c>
      <c r="C26" s="194">
        <f>H19-C21</f>
        <v>40000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203" t="s">
        <v>17</v>
      </c>
      <c r="C27" s="203"/>
      <c r="D27" s="203"/>
      <c r="E27" s="203"/>
      <c r="F27" s="203"/>
      <c r="G27" s="203"/>
      <c r="H27" s="203"/>
    </row>
    <row r="28" spans="1:8" ht="99.6" customHeight="1" x14ac:dyDescent="0.75">
      <c r="A28" s="201"/>
      <c r="B28" s="204" t="s">
        <v>18</v>
      </c>
      <c r="C28" s="204"/>
      <c r="D28" s="204"/>
      <c r="E28" s="204"/>
      <c r="F28" s="204"/>
      <c r="G28" s="204"/>
      <c r="H28" s="204"/>
    </row>
    <row r="29" spans="1:8" ht="90" customHeight="1" x14ac:dyDescent="0.75">
      <c r="A29" s="201"/>
      <c r="B29" s="204" t="s">
        <v>33</v>
      </c>
      <c r="C29" s="204"/>
      <c r="D29" s="204"/>
      <c r="E29" s="204"/>
      <c r="F29" s="204"/>
      <c r="G29" s="204"/>
      <c r="H29" s="204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F23:H23"/>
    <mergeCell ref="B27:H27"/>
    <mergeCell ref="B28:H28"/>
    <mergeCell ref="B29:H29"/>
    <mergeCell ref="C24:E24"/>
  </mergeCells>
  <printOptions horizontalCentered="1" verticalCentered="1"/>
  <pageMargins left="0.25" right="0.25" top="0.75" bottom="0.75" header="0.3" footer="0.3"/>
  <pageSetup paperSize="9" scale="53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rightToLeft="1" view="pageBreakPreview" topLeftCell="A10" zoomScale="70" zoomScaleNormal="100" zoomScaleSheetLayoutView="70" workbookViewId="0">
      <selection activeCell="H9" sqref="H9:H20"/>
    </sheetView>
  </sheetViews>
  <sheetFormatPr defaultColWidth="14" defaultRowHeight="33" customHeight="1" x14ac:dyDescent="0.75"/>
  <cols>
    <col min="1" max="1" width="7.5703125" style="1" customWidth="1"/>
    <col min="2" max="2" width="65.42578125" style="1" bestFit="1" customWidth="1"/>
    <col min="3" max="3" width="19.140625" style="1" bestFit="1" customWidth="1"/>
    <col min="4" max="4" width="19.7109375" style="1" customWidth="1"/>
    <col min="5" max="5" width="15.5703125" style="1" customWidth="1"/>
    <col min="6" max="6" width="29.42578125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45512</v>
      </c>
      <c r="D3" s="219"/>
      <c r="E3" s="220"/>
      <c r="F3" s="10" t="s">
        <v>24</v>
      </c>
      <c r="G3" s="221" t="s">
        <v>113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45512</v>
      </c>
      <c r="H4" s="210"/>
    </row>
    <row r="5" spans="1:8" ht="34.9" customHeight="1" x14ac:dyDescent="0.75">
      <c r="A5" s="207" t="s">
        <v>1</v>
      </c>
      <c r="B5" s="208"/>
      <c r="C5" s="207" t="s">
        <v>125</v>
      </c>
      <c r="D5" s="209"/>
      <c r="E5" s="208"/>
      <c r="F5" s="10" t="s">
        <v>26</v>
      </c>
      <c r="G5" s="210">
        <v>45512</v>
      </c>
      <c r="H5" s="210"/>
    </row>
    <row r="6" spans="1:8" ht="33" customHeight="1" x14ac:dyDescent="0.75">
      <c r="A6" s="207" t="s">
        <v>2</v>
      </c>
      <c r="B6" s="208"/>
      <c r="C6" s="207">
        <v>141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/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s="19" customFormat="1" ht="35.25" x14ac:dyDescent="0.75">
      <c r="A9" s="12">
        <v>1</v>
      </c>
      <c r="B9" s="11" t="s">
        <v>131</v>
      </c>
      <c r="C9" s="18"/>
      <c r="D9" s="13">
        <v>1</v>
      </c>
      <c r="E9" s="14">
        <v>23.5</v>
      </c>
      <c r="F9" s="14">
        <f>E9*D9</f>
        <v>23.5</v>
      </c>
      <c r="G9" s="14">
        <v>425</v>
      </c>
      <c r="H9" s="15">
        <f t="shared" ref="H9:H21" si="0">G9*F9</f>
        <v>9987.5</v>
      </c>
    </row>
    <row r="10" spans="1:8" ht="51" x14ac:dyDescent="0.75">
      <c r="A10" s="12">
        <v>2</v>
      </c>
      <c r="B10" s="11" t="s">
        <v>244</v>
      </c>
      <c r="C10" s="18"/>
      <c r="D10" s="13">
        <v>1</v>
      </c>
      <c r="E10" s="14">
        <v>1</v>
      </c>
      <c r="F10" s="14">
        <f>D10*E10</f>
        <v>1</v>
      </c>
      <c r="G10" s="14">
        <v>17900</v>
      </c>
      <c r="H10" s="15">
        <f>G10*F10</f>
        <v>17900</v>
      </c>
    </row>
    <row r="11" spans="1:8" ht="35.25" x14ac:dyDescent="0.75">
      <c r="A11" s="12">
        <v>3</v>
      </c>
      <c r="B11" s="11" t="s">
        <v>243</v>
      </c>
      <c r="C11" s="18"/>
      <c r="D11" s="13">
        <v>1</v>
      </c>
      <c r="E11" s="14">
        <v>1</v>
      </c>
      <c r="F11" s="14">
        <f>E11*D11</f>
        <v>1</v>
      </c>
      <c r="G11" s="14">
        <v>150</v>
      </c>
      <c r="H11" s="15">
        <f t="shared" si="0"/>
        <v>150</v>
      </c>
    </row>
    <row r="12" spans="1:8" ht="35.25" x14ac:dyDescent="0.75">
      <c r="A12" s="12">
        <v>4</v>
      </c>
      <c r="B12" s="11" t="s">
        <v>245</v>
      </c>
      <c r="C12" s="18"/>
      <c r="D12" s="13">
        <v>1</v>
      </c>
      <c r="E12" s="14">
        <v>1</v>
      </c>
      <c r="F12" s="14">
        <f t="shared" ref="F12:F20" si="1">E12*D12</f>
        <v>1</v>
      </c>
      <c r="G12" s="14">
        <v>10000</v>
      </c>
      <c r="H12" s="15">
        <f t="shared" si="0"/>
        <v>10000</v>
      </c>
    </row>
    <row r="13" spans="1:8" ht="35.25" x14ac:dyDescent="0.75">
      <c r="A13" s="12">
        <v>5</v>
      </c>
      <c r="B13" s="11" t="s">
        <v>246</v>
      </c>
      <c r="C13" s="18"/>
      <c r="D13" s="13">
        <v>1</v>
      </c>
      <c r="E13" s="14">
        <v>17</v>
      </c>
      <c r="F13" s="14">
        <f t="shared" si="1"/>
        <v>17</v>
      </c>
      <c r="G13" s="14">
        <v>250</v>
      </c>
      <c r="H13" s="15">
        <f t="shared" si="0"/>
        <v>4250</v>
      </c>
    </row>
    <row r="14" spans="1:8" ht="35.25" x14ac:dyDescent="0.75">
      <c r="A14" s="12">
        <v>6</v>
      </c>
      <c r="B14" s="11" t="s">
        <v>247</v>
      </c>
      <c r="C14" s="18"/>
      <c r="D14" s="13">
        <v>1</v>
      </c>
      <c r="E14" s="14">
        <v>1</v>
      </c>
      <c r="F14" s="14">
        <f t="shared" ref="F14" si="2">D14*E14</f>
        <v>1</v>
      </c>
      <c r="G14" s="14">
        <v>300</v>
      </c>
      <c r="H14" s="15">
        <f t="shared" si="0"/>
        <v>300</v>
      </c>
    </row>
    <row r="15" spans="1:8" ht="35.25" x14ac:dyDescent="0.75">
      <c r="A15" s="12">
        <v>7</v>
      </c>
      <c r="B15" s="11" t="s">
        <v>248</v>
      </c>
      <c r="C15" s="18"/>
      <c r="D15" s="13">
        <v>1</v>
      </c>
      <c r="E15" s="14">
        <v>1</v>
      </c>
      <c r="F15" s="14">
        <f t="shared" ref="F15" si="3">E15*D15</f>
        <v>1</v>
      </c>
      <c r="G15" s="14">
        <v>250</v>
      </c>
      <c r="H15" s="15">
        <f t="shared" si="0"/>
        <v>250</v>
      </c>
    </row>
    <row r="16" spans="1:8" ht="35.25" x14ac:dyDescent="0.75">
      <c r="A16" s="12">
        <v>8</v>
      </c>
      <c r="B16" s="11" t="s">
        <v>76</v>
      </c>
      <c r="C16" s="18"/>
      <c r="D16" s="13">
        <v>1</v>
      </c>
      <c r="E16" s="14">
        <v>1</v>
      </c>
      <c r="F16" s="14">
        <f t="shared" si="1"/>
        <v>1</v>
      </c>
      <c r="G16" s="14">
        <v>150</v>
      </c>
      <c r="H16" s="15">
        <f t="shared" si="0"/>
        <v>150</v>
      </c>
    </row>
    <row r="17" spans="1:8" ht="35.25" x14ac:dyDescent="0.75">
      <c r="A17" s="12">
        <v>9</v>
      </c>
      <c r="B17" s="11" t="s">
        <v>249</v>
      </c>
      <c r="C17" s="18"/>
      <c r="D17" s="13">
        <v>1</v>
      </c>
      <c r="E17" s="14">
        <v>1</v>
      </c>
      <c r="F17" s="14">
        <f t="shared" si="1"/>
        <v>1</v>
      </c>
      <c r="G17" s="14">
        <v>50</v>
      </c>
      <c r="H17" s="15">
        <f t="shared" si="0"/>
        <v>50</v>
      </c>
    </row>
    <row r="18" spans="1:8" ht="35.25" x14ac:dyDescent="0.75">
      <c r="A18" s="12">
        <v>10</v>
      </c>
      <c r="B18" s="11" t="s">
        <v>250</v>
      </c>
      <c r="C18" s="18"/>
      <c r="D18" s="13">
        <v>1</v>
      </c>
      <c r="E18" s="14">
        <v>3</v>
      </c>
      <c r="F18" s="14">
        <f t="shared" si="1"/>
        <v>3</v>
      </c>
      <c r="G18" s="14">
        <v>800</v>
      </c>
      <c r="H18" s="15">
        <f t="shared" si="0"/>
        <v>2400</v>
      </c>
    </row>
    <row r="19" spans="1:8" ht="35.25" x14ac:dyDescent="0.75">
      <c r="A19" s="12">
        <v>11</v>
      </c>
      <c r="B19" s="11" t="s">
        <v>251</v>
      </c>
      <c r="C19" s="18"/>
      <c r="D19" s="13">
        <v>1</v>
      </c>
      <c r="E19" s="14">
        <v>40</v>
      </c>
      <c r="F19" s="14">
        <f t="shared" si="1"/>
        <v>40</v>
      </c>
      <c r="G19" s="14">
        <v>35</v>
      </c>
      <c r="H19" s="15">
        <f t="shared" si="0"/>
        <v>1400</v>
      </c>
    </row>
    <row r="20" spans="1:8" ht="35.25" x14ac:dyDescent="0.75">
      <c r="A20" s="12">
        <v>12</v>
      </c>
      <c r="B20" s="11" t="s">
        <v>52</v>
      </c>
      <c r="C20" s="18"/>
      <c r="D20" s="13">
        <v>1</v>
      </c>
      <c r="E20" s="14">
        <v>1</v>
      </c>
      <c r="F20" s="14">
        <f t="shared" si="1"/>
        <v>1</v>
      </c>
      <c r="G20" s="14">
        <v>1000</v>
      </c>
      <c r="H20" s="15">
        <f t="shared" si="0"/>
        <v>1000</v>
      </c>
    </row>
    <row r="21" spans="1:8" ht="35.25" x14ac:dyDescent="0.75">
      <c r="A21" s="12">
        <v>13</v>
      </c>
      <c r="B21" s="11"/>
      <c r="C21" s="18"/>
      <c r="D21" s="13"/>
      <c r="E21" s="14"/>
      <c r="F21" s="14">
        <f t="shared" ref="F21" si="4">D21*E21</f>
        <v>0</v>
      </c>
      <c r="G21" s="14"/>
      <c r="H21" s="15">
        <f t="shared" si="0"/>
        <v>0</v>
      </c>
    </row>
    <row r="22" spans="1:8" ht="33" customHeight="1" x14ac:dyDescent="0.75">
      <c r="A22" s="198" t="s">
        <v>43</v>
      </c>
      <c r="B22" s="199"/>
      <c r="C22" s="199"/>
      <c r="D22" s="199"/>
      <c r="E22" s="199"/>
      <c r="F22" s="199"/>
      <c r="G22" s="200"/>
      <c r="H22" s="142">
        <f>SUM(H9:H21)</f>
        <v>47837.5</v>
      </c>
    </row>
    <row r="23" spans="1:8" ht="33" customHeight="1" x14ac:dyDescent="0.75">
      <c r="A23" s="201" t="str">
        <f>G3</f>
        <v>نثريات موقع</v>
      </c>
      <c r="B23" s="4" t="s">
        <v>7</v>
      </c>
      <c r="C23" s="202"/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8</v>
      </c>
      <c r="C24" s="194"/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9</v>
      </c>
      <c r="C25" s="194">
        <f>C23*0%</f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10</v>
      </c>
      <c r="C26" s="194">
        <f>C23*0%</f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11</v>
      </c>
      <c r="C27" s="194"/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4" t="s">
        <v>12</v>
      </c>
      <c r="C28" s="194"/>
      <c r="D28" s="195"/>
      <c r="E28" s="195"/>
      <c r="F28" s="196" t="s">
        <v>21</v>
      </c>
      <c r="G28" s="196"/>
      <c r="H28" s="197"/>
    </row>
    <row r="29" spans="1:8" ht="33" customHeight="1" x14ac:dyDescent="0.75">
      <c r="A29" s="201"/>
      <c r="B29" s="4" t="s">
        <v>13</v>
      </c>
      <c r="C29" s="194">
        <f>H22</f>
        <v>47837.5</v>
      </c>
      <c r="D29" s="195"/>
      <c r="E29" s="195"/>
      <c r="F29" s="196" t="s">
        <v>21</v>
      </c>
      <c r="G29" s="196"/>
      <c r="H29" s="197"/>
    </row>
    <row r="30" spans="1:8" ht="33" customHeight="1" x14ac:dyDescent="0.75">
      <c r="A30" s="201"/>
      <c r="B30" s="203" t="s">
        <v>17</v>
      </c>
      <c r="C30" s="203"/>
      <c r="D30" s="203"/>
      <c r="E30" s="203"/>
      <c r="F30" s="203"/>
      <c r="G30" s="203"/>
      <c r="H30" s="203"/>
    </row>
    <row r="31" spans="1:8" ht="99.6" customHeight="1" x14ac:dyDescent="0.75">
      <c r="A31" s="201"/>
      <c r="B31" s="204" t="s">
        <v>18</v>
      </c>
      <c r="C31" s="204"/>
      <c r="D31" s="204"/>
      <c r="E31" s="204"/>
      <c r="F31" s="204"/>
      <c r="G31" s="204"/>
      <c r="H31" s="204"/>
    </row>
    <row r="32" spans="1:8" ht="90" customHeight="1" x14ac:dyDescent="0.75">
      <c r="A32" s="201"/>
      <c r="B32" s="204" t="s">
        <v>33</v>
      </c>
      <c r="C32" s="204"/>
      <c r="D32" s="204"/>
      <c r="E32" s="204"/>
      <c r="F32" s="204"/>
      <c r="G32" s="204"/>
      <c r="H32" s="204"/>
    </row>
    <row r="33" spans="1:8" ht="33" customHeight="1" x14ac:dyDescent="0.75">
      <c r="A33" s="3"/>
      <c r="B33" s="3"/>
      <c r="C33" s="3"/>
      <c r="D33" s="3"/>
      <c r="E33" s="3"/>
      <c r="F33" s="3"/>
      <c r="G33" s="3"/>
      <c r="H33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7:H27"/>
    <mergeCell ref="C28:E2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8:H28"/>
    <mergeCell ref="C29:E29"/>
    <mergeCell ref="F29:H29"/>
    <mergeCell ref="A22:G22"/>
    <mergeCell ref="A23:A32"/>
    <mergeCell ref="C23:E23"/>
    <mergeCell ref="F23:H23"/>
    <mergeCell ref="C24:E24"/>
    <mergeCell ref="F24:H24"/>
    <mergeCell ref="C25:E25"/>
    <mergeCell ref="F25:H25"/>
    <mergeCell ref="C26:E26"/>
    <mergeCell ref="F26:H26"/>
    <mergeCell ref="B30:H30"/>
    <mergeCell ref="B31:H31"/>
    <mergeCell ref="B32:H32"/>
    <mergeCell ref="C27:E27"/>
  </mergeCells>
  <printOptions horizontalCentered="1" verticalCentered="1"/>
  <pageMargins left="0.25" right="0.25" top="0.75" bottom="0.75" header="0.3" footer="0.3"/>
  <pageSetup paperSize="9" scale="4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9" style="1" bestFit="1" customWidth="1"/>
    <col min="6" max="6" width="22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45512</v>
      </c>
      <c r="D3" s="219"/>
      <c r="E3" s="220"/>
      <c r="F3" s="10" t="s">
        <v>24</v>
      </c>
      <c r="G3" s="221" t="s">
        <v>194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45512</v>
      </c>
      <c r="H4" s="210"/>
    </row>
    <row r="5" spans="1:8" ht="34.9" customHeight="1" x14ac:dyDescent="0.75">
      <c r="A5" s="207" t="s">
        <v>1</v>
      </c>
      <c r="B5" s="208"/>
      <c r="C5" s="207" t="s">
        <v>242</v>
      </c>
      <c r="D5" s="209"/>
      <c r="E5" s="208"/>
      <c r="F5" s="10" t="s">
        <v>26</v>
      </c>
      <c r="G5" s="210">
        <v>45512</v>
      </c>
      <c r="H5" s="210"/>
    </row>
    <row r="6" spans="1:8" ht="33" customHeight="1" x14ac:dyDescent="0.75">
      <c r="A6" s="207" t="s">
        <v>2</v>
      </c>
      <c r="B6" s="208"/>
      <c r="C6" s="207">
        <v>140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46" t="s">
        <v>241</v>
      </c>
      <c r="C9" s="6"/>
      <c r="D9" s="13">
        <v>1</v>
      </c>
      <c r="E9" s="14">
        <v>6</v>
      </c>
      <c r="F9" s="14">
        <f>E9*D9</f>
        <v>6</v>
      </c>
      <c r="G9" s="14">
        <v>970</v>
      </c>
      <c r="H9" s="15">
        <f>G9*F9</f>
        <v>5820</v>
      </c>
    </row>
    <row r="10" spans="1:8" ht="35.25" x14ac:dyDescent="0.75">
      <c r="A10" s="12">
        <v>2</v>
      </c>
      <c r="B10" s="11"/>
      <c r="C10" s="6"/>
      <c r="D10" s="13"/>
      <c r="E10" s="14">
        <v>0</v>
      </c>
      <c r="F10" s="14">
        <f t="shared" ref="F10:F12" si="0">E10*D10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5820</v>
      </c>
    </row>
    <row r="21" spans="1:8" ht="33" customHeight="1" x14ac:dyDescent="0.75">
      <c r="A21" s="201" t="str">
        <f>G3</f>
        <v xml:space="preserve">توريد طوب 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>
        <f>C21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5820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8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9" style="1" bestFit="1" customWidth="1"/>
    <col min="6" max="6" width="29.7109375" style="1" customWidth="1"/>
    <col min="7" max="7" width="22.7109375" style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45512</v>
      </c>
      <c r="D3" s="219"/>
      <c r="E3" s="220"/>
      <c r="F3" s="10" t="s">
        <v>24</v>
      </c>
      <c r="G3" s="221" t="s">
        <v>205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45512</v>
      </c>
      <c r="H4" s="210"/>
    </row>
    <row r="5" spans="1:8" ht="34.9" customHeight="1" x14ac:dyDescent="0.75">
      <c r="A5" s="207" t="s">
        <v>1</v>
      </c>
      <c r="B5" s="208"/>
      <c r="C5" s="207" t="s">
        <v>38</v>
      </c>
      <c r="D5" s="209"/>
      <c r="E5" s="208"/>
      <c r="F5" s="10" t="s">
        <v>26</v>
      </c>
      <c r="G5" s="210">
        <v>45512</v>
      </c>
      <c r="H5" s="210"/>
    </row>
    <row r="6" spans="1:8" ht="33" customHeight="1" x14ac:dyDescent="0.75">
      <c r="A6" s="207" t="s">
        <v>2</v>
      </c>
      <c r="B6" s="208"/>
      <c r="C6" s="207">
        <v>139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46" t="s">
        <v>241</v>
      </c>
      <c r="C9" s="6"/>
      <c r="D9" s="13">
        <v>1</v>
      </c>
      <c r="E9" s="14">
        <v>6</v>
      </c>
      <c r="F9" s="14">
        <f>E9*D9</f>
        <v>6</v>
      </c>
      <c r="G9" s="14">
        <v>970</v>
      </c>
      <c r="H9" s="15">
        <f>G9*F9</f>
        <v>5820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5820</v>
      </c>
    </row>
    <row r="21" spans="1:8" ht="33" customHeight="1" x14ac:dyDescent="0.75">
      <c r="A21" s="201" t="str">
        <f>G3</f>
        <v>توريد طوب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5820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7.7109375" style="1" customWidth="1"/>
    <col min="6" max="6" width="26.570312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45512</v>
      </c>
      <c r="D3" s="219"/>
      <c r="E3" s="220"/>
      <c r="F3" s="10" t="s">
        <v>24</v>
      </c>
      <c r="G3" s="221" t="s">
        <v>205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45512</v>
      </c>
      <c r="H4" s="210"/>
    </row>
    <row r="5" spans="1:8" ht="34.9" customHeight="1" x14ac:dyDescent="0.75">
      <c r="A5" s="207" t="s">
        <v>1</v>
      </c>
      <c r="B5" s="208"/>
      <c r="C5" s="207" t="s">
        <v>240</v>
      </c>
      <c r="D5" s="209"/>
      <c r="E5" s="208"/>
      <c r="F5" s="10" t="s">
        <v>26</v>
      </c>
      <c r="G5" s="210">
        <v>45512</v>
      </c>
      <c r="H5" s="210"/>
    </row>
    <row r="6" spans="1:8" ht="33" customHeight="1" x14ac:dyDescent="0.75">
      <c r="A6" s="207" t="s">
        <v>2</v>
      </c>
      <c r="B6" s="208"/>
      <c r="C6" s="207">
        <v>138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228</v>
      </c>
      <c r="C9" s="6"/>
      <c r="D9" s="13">
        <v>1</v>
      </c>
      <c r="E9" s="14">
        <v>32</v>
      </c>
      <c r="F9" s="14">
        <f>D9*E9</f>
        <v>32</v>
      </c>
      <c r="G9" s="14">
        <v>2020</v>
      </c>
      <c r="H9" s="15">
        <f>G9*F9</f>
        <v>64640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64640</v>
      </c>
    </row>
    <row r="21" spans="1:8" ht="33" customHeight="1" x14ac:dyDescent="0.75">
      <c r="A21" s="201" t="str">
        <f>G3</f>
        <v>توريد طوب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8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H20-C22</f>
        <v>64640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7.7109375" style="1" customWidth="1"/>
    <col min="6" max="6" width="22.570312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45512</v>
      </c>
      <c r="D3" s="219"/>
      <c r="E3" s="220"/>
      <c r="F3" s="10" t="s">
        <v>24</v>
      </c>
      <c r="G3" s="221" t="s">
        <v>42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45512</v>
      </c>
      <c r="H4" s="210"/>
    </row>
    <row r="5" spans="1:8" ht="34.9" customHeight="1" x14ac:dyDescent="0.75">
      <c r="A5" s="207" t="s">
        <v>1</v>
      </c>
      <c r="B5" s="208"/>
      <c r="C5" s="207" t="s">
        <v>38</v>
      </c>
      <c r="D5" s="209"/>
      <c r="E5" s="208"/>
      <c r="F5" s="10" t="s">
        <v>26</v>
      </c>
      <c r="G5" s="210">
        <v>45512</v>
      </c>
      <c r="H5" s="210"/>
    </row>
    <row r="6" spans="1:8" ht="33" customHeight="1" x14ac:dyDescent="0.75">
      <c r="A6" s="207" t="s">
        <v>2</v>
      </c>
      <c r="B6" s="208"/>
      <c r="C6" s="207">
        <v>137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39</v>
      </c>
      <c r="G8" s="206"/>
      <c r="H8" s="206"/>
    </row>
    <row r="9" spans="1:8" ht="35.25" x14ac:dyDescent="0.75">
      <c r="A9" s="12">
        <v>1</v>
      </c>
      <c r="B9" s="11" t="s">
        <v>239</v>
      </c>
      <c r="C9" s="6"/>
      <c r="D9" s="13">
        <v>16</v>
      </c>
      <c r="E9" s="14">
        <v>20</v>
      </c>
      <c r="F9" s="14">
        <f>E9*D9</f>
        <v>320</v>
      </c>
      <c r="G9" s="14">
        <v>80</v>
      </c>
      <c r="H9" s="15">
        <f>G9*F9</f>
        <v>25600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25600</v>
      </c>
    </row>
    <row r="21" spans="1:8" ht="33" customHeight="1" x14ac:dyDescent="0.75">
      <c r="A21" s="201" t="str">
        <f>G3</f>
        <v>توريد احلال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8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H20-C22</f>
        <v>25600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honeticPr fontId="15" type="noConversion"/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:B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7.140625" style="1" customWidth="1"/>
    <col min="6" max="6" width="21.855468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45512</v>
      </c>
      <c r="D3" s="219"/>
      <c r="E3" s="220"/>
      <c r="F3" s="10" t="s">
        <v>24</v>
      </c>
      <c r="G3" s="221" t="s">
        <v>44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45512</v>
      </c>
      <c r="H4" s="210"/>
    </row>
    <row r="5" spans="1:8" ht="34.9" customHeight="1" x14ac:dyDescent="0.75">
      <c r="A5" s="207" t="s">
        <v>1</v>
      </c>
      <c r="B5" s="208"/>
      <c r="C5" s="207" t="s">
        <v>38</v>
      </c>
      <c r="D5" s="209"/>
      <c r="E5" s="208"/>
      <c r="F5" s="10" t="s">
        <v>26</v>
      </c>
      <c r="G5" s="210">
        <v>45512</v>
      </c>
      <c r="H5" s="210"/>
    </row>
    <row r="6" spans="1:8" ht="33" customHeight="1" x14ac:dyDescent="0.75">
      <c r="A6" s="207" t="s">
        <v>2</v>
      </c>
      <c r="B6" s="208"/>
      <c r="C6" s="207">
        <v>136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203</v>
      </c>
      <c r="C9" s="6"/>
      <c r="D9" s="13">
        <v>1</v>
      </c>
      <c r="E9" s="14">
        <v>52</v>
      </c>
      <c r="F9" s="14">
        <f>E9*D9</f>
        <v>52</v>
      </c>
      <c r="G9" s="14">
        <v>230</v>
      </c>
      <c r="H9" s="15">
        <f>G9*F9</f>
        <v>11960</v>
      </c>
    </row>
    <row r="10" spans="1:8" ht="51" x14ac:dyDescent="0.75">
      <c r="A10" s="12">
        <v>2</v>
      </c>
      <c r="B10" s="11" t="s">
        <v>238</v>
      </c>
      <c r="C10" s="6"/>
      <c r="D10" s="13">
        <v>1</v>
      </c>
      <c r="E10" s="14">
        <v>20</v>
      </c>
      <c r="F10" s="14">
        <f t="shared" ref="F10:F12" si="0">E10*D10</f>
        <v>20</v>
      </c>
      <c r="G10" s="14">
        <v>155</v>
      </c>
      <c r="H10" s="15">
        <f>G10*F10</f>
        <v>3100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15060</v>
      </c>
    </row>
    <row r="21" spans="1:8" ht="33" customHeight="1" x14ac:dyDescent="0.75">
      <c r="A21" s="201" t="str">
        <f>G3</f>
        <v>تشوينات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>
        <f>C21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15060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2" style="1" customWidth="1"/>
    <col min="6" max="6" width="20.140625" style="1" customWidth="1"/>
    <col min="7" max="7" width="20.140625" style="1" bestFit="1" customWidth="1"/>
    <col min="8" max="8" width="36.710937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45508</v>
      </c>
      <c r="D3" s="219"/>
      <c r="E3" s="220"/>
      <c r="F3" s="10" t="s">
        <v>24</v>
      </c>
      <c r="G3" s="221" t="s">
        <v>41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45508</v>
      </c>
      <c r="H4" s="210"/>
    </row>
    <row r="5" spans="1:8" ht="34.9" customHeight="1" x14ac:dyDescent="0.75">
      <c r="A5" s="207" t="s">
        <v>1</v>
      </c>
      <c r="B5" s="208"/>
      <c r="C5" s="207" t="s">
        <v>74</v>
      </c>
      <c r="D5" s="209"/>
      <c r="E5" s="208"/>
      <c r="F5" s="10" t="s">
        <v>26</v>
      </c>
      <c r="G5" s="210">
        <v>45508</v>
      </c>
      <c r="H5" s="210"/>
    </row>
    <row r="6" spans="1:8" ht="33" customHeight="1" x14ac:dyDescent="0.75">
      <c r="A6" s="207" t="s">
        <v>2</v>
      </c>
      <c r="B6" s="208"/>
      <c r="C6" s="207"/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46" t="s">
        <v>237</v>
      </c>
      <c r="C9" s="6"/>
      <c r="D9" s="13">
        <v>1</v>
      </c>
      <c r="E9" s="14">
        <v>36.94</v>
      </c>
      <c r="F9" s="14">
        <f>E9</f>
        <v>36.94</v>
      </c>
      <c r="G9" s="14">
        <v>38900</v>
      </c>
      <c r="H9" s="15">
        <f>G9*F9</f>
        <v>1436966</v>
      </c>
    </row>
    <row r="10" spans="1:8" ht="35.25" x14ac:dyDescent="0.75">
      <c r="A10" s="12">
        <v>2</v>
      </c>
      <c r="B10" s="46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1436966</v>
      </c>
    </row>
    <row r="21" spans="1:8" ht="33" customHeight="1" x14ac:dyDescent="0.75">
      <c r="A21" s="201" t="str">
        <f>G3</f>
        <v>توريد حديد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1436966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7"/>
  <sheetViews>
    <sheetView rightToLeft="1" view="pageBreakPreview" topLeftCell="A37" zoomScaleNormal="145" zoomScaleSheetLayoutView="100" workbookViewId="0">
      <selection activeCell="G55" sqref="G55:H55"/>
    </sheetView>
  </sheetViews>
  <sheetFormatPr defaultRowHeight="15" x14ac:dyDescent="0.25"/>
  <cols>
    <col min="1" max="1" width="3.42578125" customWidth="1"/>
    <col min="2" max="2" width="2.5703125" style="17" bestFit="1" customWidth="1"/>
    <col min="3" max="3" width="13" style="17" bestFit="1" customWidth="1"/>
    <col min="4" max="4" width="11.85546875" style="17" customWidth="1"/>
    <col min="5" max="5" width="20.85546875" bestFit="1" customWidth="1"/>
    <col min="6" max="6" width="16.5703125" bestFit="1" customWidth="1"/>
    <col min="7" max="7" width="20.85546875" bestFit="1" customWidth="1"/>
    <col min="8" max="8" width="22.42578125" bestFit="1" customWidth="1"/>
    <col min="9" max="9" width="5.7109375" customWidth="1"/>
    <col min="10" max="10" width="2.5703125" bestFit="1" customWidth="1"/>
    <col min="11" max="11" width="11.7109375" customWidth="1"/>
    <col min="12" max="12" width="13.42578125" customWidth="1"/>
    <col min="13" max="13" width="20.85546875" bestFit="1" customWidth="1"/>
    <col min="14" max="14" width="7.42578125" bestFit="1" customWidth="1"/>
    <col min="15" max="15" width="20.85546875" bestFit="1" customWidth="1"/>
    <col min="16" max="16" width="12.42578125" customWidth="1"/>
    <col min="17" max="17" width="6.42578125" customWidth="1"/>
  </cols>
  <sheetData>
    <row r="1" spans="1:16" ht="24" thickBot="1" x14ac:dyDescent="0.4">
      <c r="A1" s="45"/>
      <c r="B1" s="185" t="s">
        <v>83</v>
      </c>
      <c r="C1" s="185"/>
      <c r="D1" s="185"/>
      <c r="E1" s="185"/>
      <c r="F1" s="185"/>
      <c r="G1" s="185"/>
      <c r="H1" s="56"/>
      <c r="I1" s="56"/>
    </row>
    <row r="2" spans="1:16" ht="20.45" customHeight="1" thickBot="1" x14ac:dyDescent="0.4">
      <c r="A2" s="45"/>
      <c r="B2" s="185"/>
      <c r="C2" s="185"/>
      <c r="D2" s="185"/>
      <c r="E2" s="185"/>
      <c r="F2" s="185"/>
      <c r="G2" s="185"/>
      <c r="H2" s="58"/>
      <c r="I2" s="58"/>
      <c r="K2" s="163" t="s">
        <v>87</v>
      </c>
      <c r="L2" s="164"/>
      <c r="M2" s="164"/>
      <c r="N2" s="164"/>
      <c r="O2" s="164"/>
      <c r="P2" s="63" t="s">
        <v>70</v>
      </c>
    </row>
    <row r="3" spans="1:16" ht="23.45" customHeight="1" x14ac:dyDescent="0.35">
      <c r="A3" s="45"/>
      <c r="B3" s="56"/>
      <c r="C3" s="163" t="s">
        <v>84</v>
      </c>
      <c r="D3" s="164"/>
      <c r="E3" s="164"/>
      <c r="F3" s="164"/>
      <c r="G3" s="164"/>
      <c r="H3" s="165" t="s">
        <v>70</v>
      </c>
      <c r="I3" s="58"/>
      <c r="J3" s="56"/>
      <c r="K3" s="64" t="s">
        <v>85</v>
      </c>
      <c r="L3" s="62" t="s">
        <v>48</v>
      </c>
      <c r="M3" s="62" t="s">
        <v>86</v>
      </c>
      <c r="N3" s="62" t="s">
        <v>82</v>
      </c>
      <c r="O3" s="62" t="s">
        <v>81</v>
      </c>
      <c r="P3" s="65"/>
    </row>
    <row r="4" spans="1:16" ht="23.25" x14ac:dyDescent="0.35">
      <c r="A4" s="45"/>
      <c r="B4" s="56"/>
      <c r="C4" s="64" t="s">
        <v>85</v>
      </c>
      <c r="D4" s="62" t="s">
        <v>48</v>
      </c>
      <c r="E4" s="62" t="s">
        <v>86</v>
      </c>
      <c r="F4" s="62" t="s">
        <v>82</v>
      </c>
      <c r="G4" s="62" t="s">
        <v>81</v>
      </c>
      <c r="H4" s="166"/>
      <c r="I4" s="58"/>
      <c r="J4" s="56"/>
      <c r="K4" s="66">
        <v>5</v>
      </c>
      <c r="L4" s="62" t="s">
        <v>28</v>
      </c>
      <c r="M4" s="54">
        <v>15960</v>
      </c>
      <c r="N4" s="50">
        <v>0</v>
      </c>
      <c r="O4" s="51">
        <f>M4-N4</f>
        <v>15960</v>
      </c>
      <c r="P4" s="52"/>
    </row>
    <row r="5" spans="1:16" ht="23.25" x14ac:dyDescent="0.35">
      <c r="A5" s="45"/>
      <c r="B5" s="56"/>
      <c r="C5" s="66">
        <v>1</v>
      </c>
      <c r="D5" s="62" t="s">
        <v>28</v>
      </c>
      <c r="E5" s="54">
        <f>مجمع!F3</f>
        <v>8950</v>
      </c>
      <c r="F5" s="50">
        <v>0</v>
      </c>
      <c r="G5" s="51">
        <f>E5-F5</f>
        <v>8950</v>
      </c>
      <c r="H5" s="52"/>
      <c r="I5" s="58"/>
      <c r="J5" s="56"/>
      <c r="K5" s="66">
        <v>6</v>
      </c>
      <c r="L5" s="62" t="s">
        <v>38</v>
      </c>
      <c r="M5" s="54">
        <v>14840</v>
      </c>
      <c r="N5" s="50">
        <v>0</v>
      </c>
      <c r="O5" s="51">
        <f t="shared" ref="O5:O13" si="0">M5-N5</f>
        <v>14840</v>
      </c>
      <c r="P5" s="52"/>
    </row>
    <row r="6" spans="1:16" ht="23.25" x14ac:dyDescent="0.35">
      <c r="A6" s="45"/>
      <c r="B6" s="56"/>
      <c r="C6" s="66">
        <v>2</v>
      </c>
      <c r="D6" s="62" t="s">
        <v>28</v>
      </c>
      <c r="E6" s="54">
        <f>مجمع!F4</f>
        <v>27020</v>
      </c>
      <c r="F6" s="50">
        <v>0</v>
      </c>
      <c r="G6" s="51">
        <f t="shared" ref="G6:G10" si="1">E6-F6</f>
        <v>27020</v>
      </c>
      <c r="H6" s="52"/>
      <c r="I6" s="58"/>
      <c r="J6" s="56"/>
      <c r="K6" s="66">
        <v>7</v>
      </c>
      <c r="L6" s="62" t="s">
        <v>88</v>
      </c>
      <c r="M6" s="54">
        <f>مجمع!N5</f>
        <v>0</v>
      </c>
      <c r="N6" s="50">
        <v>0</v>
      </c>
      <c r="O6" s="51">
        <f t="shared" si="0"/>
        <v>0</v>
      </c>
      <c r="P6" s="52"/>
    </row>
    <row r="7" spans="1:16" ht="23.25" x14ac:dyDescent="0.35">
      <c r="A7" s="45"/>
      <c r="B7" s="56"/>
      <c r="C7" s="66">
        <v>3</v>
      </c>
      <c r="D7" s="62" t="s">
        <v>28</v>
      </c>
      <c r="E7" s="54">
        <f>مجمع!F5</f>
        <v>166255</v>
      </c>
      <c r="F7" s="50">
        <v>0</v>
      </c>
      <c r="G7" s="51">
        <f t="shared" si="1"/>
        <v>166255</v>
      </c>
      <c r="H7" s="52"/>
      <c r="I7" s="58"/>
      <c r="J7" s="56"/>
      <c r="K7" s="66">
        <v>12</v>
      </c>
      <c r="L7" s="62" t="s">
        <v>38</v>
      </c>
      <c r="M7" s="54">
        <v>35000</v>
      </c>
      <c r="N7" s="50">
        <v>0</v>
      </c>
      <c r="O7" s="51">
        <f t="shared" si="0"/>
        <v>35000</v>
      </c>
      <c r="P7" s="52"/>
    </row>
    <row r="8" spans="1:16" ht="23.25" x14ac:dyDescent="0.35">
      <c r="A8" s="45"/>
      <c r="B8" s="56"/>
      <c r="C8" s="66">
        <v>4</v>
      </c>
      <c r="D8" s="62" t="s">
        <v>28</v>
      </c>
      <c r="E8" s="54">
        <f>مجمع!F6</f>
        <v>18460</v>
      </c>
      <c r="F8" s="50">
        <v>0</v>
      </c>
      <c r="G8" s="51">
        <f t="shared" si="1"/>
        <v>18460</v>
      </c>
      <c r="H8" s="52"/>
      <c r="I8" s="58"/>
      <c r="J8" s="56"/>
      <c r="K8" s="66">
        <v>14</v>
      </c>
      <c r="L8" s="62" t="s">
        <v>38</v>
      </c>
      <c r="M8" s="54">
        <v>25200</v>
      </c>
      <c r="N8" s="50">
        <v>0</v>
      </c>
      <c r="O8" s="51">
        <f t="shared" si="0"/>
        <v>25200</v>
      </c>
      <c r="P8" s="52"/>
    </row>
    <row r="9" spans="1:16" ht="23.25" x14ac:dyDescent="0.35">
      <c r="A9" s="45"/>
      <c r="B9" s="56"/>
      <c r="C9" s="66">
        <v>8</v>
      </c>
      <c r="D9" s="62" t="s">
        <v>28</v>
      </c>
      <c r="E9" s="54">
        <v>139963.5</v>
      </c>
      <c r="F9" s="50">
        <v>0</v>
      </c>
      <c r="G9" s="51">
        <f t="shared" si="1"/>
        <v>139963.5</v>
      </c>
      <c r="H9" s="52"/>
      <c r="I9" s="58"/>
      <c r="J9" s="56"/>
      <c r="K9" s="66">
        <v>15</v>
      </c>
      <c r="L9" s="62" t="s">
        <v>88</v>
      </c>
      <c r="M9" s="54">
        <v>0</v>
      </c>
      <c r="N9" s="50">
        <v>0</v>
      </c>
      <c r="O9" s="51">
        <f t="shared" si="0"/>
        <v>0</v>
      </c>
      <c r="P9" s="52"/>
    </row>
    <row r="10" spans="1:16" ht="24" thickBot="1" x14ac:dyDescent="0.4">
      <c r="A10" s="45"/>
      <c r="B10" s="56"/>
      <c r="C10" s="67">
        <v>9</v>
      </c>
      <c r="D10" s="68" t="s">
        <v>28</v>
      </c>
      <c r="E10" s="69">
        <v>345599.9</v>
      </c>
      <c r="F10" s="70">
        <v>0</v>
      </c>
      <c r="G10" s="71">
        <f t="shared" si="1"/>
        <v>345599.9</v>
      </c>
      <c r="H10" s="72"/>
      <c r="I10" s="58"/>
      <c r="J10" s="56"/>
      <c r="K10" s="66">
        <v>32</v>
      </c>
      <c r="L10" s="62" t="s">
        <v>38</v>
      </c>
      <c r="M10" s="54">
        <v>26600</v>
      </c>
      <c r="N10" s="50">
        <v>0</v>
      </c>
      <c r="O10" s="51">
        <f t="shared" si="0"/>
        <v>26600</v>
      </c>
      <c r="P10" s="73"/>
    </row>
    <row r="11" spans="1:16" ht="24" thickBot="1" x14ac:dyDescent="0.4">
      <c r="A11" s="45"/>
      <c r="B11" s="56"/>
      <c r="C11" s="59"/>
      <c r="D11" s="57"/>
      <c r="E11" s="60"/>
      <c r="F11" s="56"/>
      <c r="G11" s="58"/>
      <c r="H11" s="58"/>
      <c r="I11" s="58"/>
      <c r="K11" s="66">
        <v>40</v>
      </c>
      <c r="L11" s="62" t="s">
        <v>38</v>
      </c>
      <c r="M11" s="54">
        <v>15400</v>
      </c>
      <c r="N11" s="50">
        <v>0</v>
      </c>
      <c r="O11" s="51">
        <f t="shared" si="0"/>
        <v>15400</v>
      </c>
      <c r="P11" s="73"/>
    </row>
    <row r="12" spans="1:16" ht="24" thickBot="1" x14ac:dyDescent="0.4">
      <c r="A12" s="45"/>
      <c r="B12" s="56"/>
      <c r="C12" s="59"/>
      <c r="D12" s="57"/>
      <c r="E12" s="75">
        <f>SUM(E5:E10)</f>
        <v>706248.4</v>
      </c>
      <c r="F12" s="76">
        <f t="shared" ref="F12:G12" si="2">SUM(F5:F10)</f>
        <v>0</v>
      </c>
      <c r="G12" s="77">
        <f t="shared" si="2"/>
        <v>706248.4</v>
      </c>
      <c r="H12" s="58"/>
      <c r="I12" s="58"/>
      <c r="K12" s="67">
        <v>43</v>
      </c>
      <c r="L12" s="68" t="s">
        <v>38</v>
      </c>
      <c r="M12" s="69">
        <v>14000</v>
      </c>
      <c r="N12" s="70">
        <v>0</v>
      </c>
      <c r="O12" s="71">
        <f t="shared" si="0"/>
        <v>14000</v>
      </c>
      <c r="P12" s="74"/>
    </row>
    <row r="13" spans="1:16" ht="23.25" x14ac:dyDescent="0.35">
      <c r="A13" s="45"/>
      <c r="B13" s="56"/>
      <c r="C13" s="59"/>
      <c r="D13" s="57"/>
      <c r="E13" s="60"/>
      <c r="F13" s="56"/>
      <c r="G13" s="58"/>
      <c r="H13" s="58"/>
      <c r="I13" s="58"/>
      <c r="K13" s="89">
        <v>46</v>
      </c>
      <c r="L13" s="90" t="s">
        <v>38</v>
      </c>
      <c r="M13" s="87">
        <v>26600</v>
      </c>
      <c r="N13" s="53">
        <v>0</v>
      </c>
      <c r="O13" s="88">
        <f t="shared" si="0"/>
        <v>26600</v>
      </c>
    </row>
    <row r="14" spans="1:16" ht="24" thickBot="1" x14ac:dyDescent="0.4">
      <c r="A14" s="45"/>
      <c r="B14" s="56"/>
      <c r="C14" s="59"/>
      <c r="D14" s="57"/>
      <c r="E14" s="60"/>
      <c r="F14" s="56"/>
      <c r="G14" s="58"/>
      <c r="H14" s="58"/>
      <c r="I14" s="58"/>
    </row>
    <row r="15" spans="1:16" ht="24" thickBot="1" x14ac:dyDescent="0.4">
      <c r="A15" s="45"/>
      <c r="B15" s="56"/>
      <c r="C15" s="163" t="s">
        <v>89</v>
      </c>
      <c r="D15" s="164"/>
      <c r="E15" s="164"/>
      <c r="F15" s="164"/>
      <c r="G15" s="164"/>
      <c r="H15" s="165" t="s">
        <v>70</v>
      </c>
      <c r="I15" s="58"/>
      <c r="M15" s="75">
        <f>SUM(M4:M13)</f>
        <v>173600</v>
      </c>
      <c r="N15" s="78">
        <f>SUM(N4:N13)</f>
        <v>0</v>
      </c>
      <c r="O15" s="77">
        <f>SUM(O4:O13)</f>
        <v>173600</v>
      </c>
    </row>
    <row r="16" spans="1:16" ht="24" thickBot="1" x14ac:dyDescent="0.4">
      <c r="A16" s="45"/>
      <c r="B16" s="56"/>
      <c r="C16" s="64" t="s">
        <v>85</v>
      </c>
      <c r="D16" s="62" t="s">
        <v>48</v>
      </c>
      <c r="E16" s="62" t="s">
        <v>86</v>
      </c>
      <c r="F16" s="62" t="s">
        <v>82</v>
      </c>
      <c r="G16" s="62" t="s">
        <v>81</v>
      </c>
      <c r="H16" s="166"/>
      <c r="I16" s="58"/>
    </row>
    <row r="17" spans="1:16" ht="22.15" customHeight="1" x14ac:dyDescent="0.35">
      <c r="A17" s="45"/>
      <c r="B17" s="56"/>
      <c r="C17" s="66">
        <v>11</v>
      </c>
      <c r="D17" s="62" t="s">
        <v>45</v>
      </c>
      <c r="E17" s="54">
        <v>10872</v>
      </c>
      <c r="F17" s="50">
        <v>1372</v>
      </c>
      <c r="G17" s="51">
        <f>E17-F17</f>
        <v>9500</v>
      </c>
      <c r="H17" s="52"/>
      <c r="I17" s="58"/>
      <c r="K17" s="163" t="s">
        <v>91</v>
      </c>
      <c r="L17" s="164"/>
      <c r="M17" s="164"/>
      <c r="N17" s="164"/>
      <c r="O17" s="164"/>
      <c r="P17" s="63" t="s">
        <v>70</v>
      </c>
    </row>
    <row r="18" spans="1:16" ht="23.45" customHeight="1" x14ac:dyDescent="0.35">
      <c r="A18" s="45"/>
      <c r="B18" s="56"/>
      <c r="C18" s="66">
        <v>17</v>
      </c>
      <c r="D18" s="62" t="s">
        <v>45</v>
      </c>
      <c r="E18" s="54">
        <v>44156</v>
      </c>
      <c r="F18" s="50">
        <v>14156</v>
      </c>
      <c r="G18" s="51">
        <f t="shared" ref="G18:G25" si="3">E18-F18</f>
        <v>30000</v>
      </c>
      <c r="H18" s="52"/>
      <c r="I18" s="58"/>
      <c r="K18" s="64" t="s">
        <v>85</v>
      </c>
      <c r="L18" s="62" t="s">
        <v>48</v>
      </c>
      <c r="M18" s="62" t="s">
        <v>86</v>
      </c>
      <c r="N18" s="62" t="s">
        <v>82</v>
      </c>
      <c r="O18" s="62" t="s">
        <v>81</v>
      </c>
      <c r="P18" s="65"/>
    </row>
    <row r="19" spans="1:16" ht="23.25" x14ac:dyDescent="0.35">
      <c r="A19" s="45"/>
      <c r="B19" s="56"/>
      <c r="C19" s="66">
        <v>22</v>
      </c>
      <c r="D19" s="62" t="s">
        <v>45</v>
      </c>
      <c r="E19" s="54">
        <v>33300</v>
      </c>
      <c r="F19" s="50">
        <v>3300</v>
      </c>
      <c r="G19" s="51">
        <f t="shared" si="3"/>
        <v>30000</v>
      </c>
      <c r="H19" s="52"/>
      <c r="I19" s="58"/>
      <c r="K19" s="66">
        <v>13</v>
      </c>
      <c r="L19" s="62" t="s">
        <v>75</v>
      </c>
      <c r="M19" s="54">
        <v>385008</v>
      </c>
      <c r="N19" s="50">
        <v>0</v>
      </c>
      <c r="O19" s="51">
        <f>M19-N19</f>
        <v>385008</v>
      </c>
      <c r="P19" s="52" t="s">
        <v>97</v>
      </c>
    </row>
    <row r="20" spans="1:16" ht="23.25" x14ac:dyDescent="0.35">
      <c r="A20" s="45"/>
      <c r="B20" s="56"/>
      <c r="C20" s="66">
        <v>26</v>
      </c>
      <c r="D20" s="62" t="s">
        <v>45</v>
      </c>
      <c r="E20" s="54">
        <v>43000</v>
      </c>
      <c r="F20" s="50">
        <v>0</v>
      </c>
      <c r="G20" s="51">
        <f t="shared" si="3"/>
        <v>43000</v>
      </c>
      <c r="H20" s="62" t="s">
        <v>90</v>
      </c>
      <c r="I20" s="58"/>
      <c r="K20" s="66">
        <v>27</v>
      </c>
      <c r="L20" s="62" t="s">
        <v>71</v>
      </c>
      <c r="M20" s="54">
        <v>1523529</v>
      </c>
      <c r="N20" s="50">
        <v>0</v>
      </c>
      <c r="O20" s="51">
        <f>M20-N20</f>
        <v>1523529</v>
      </c>
      <c r="P20" s="52" t="s">
        <v>98</v>
      </c>
    </row>
    <row r="21" spans="1:16" ht="23.25" x14ac:dyDescent="0.35">
      <c r="A21" s="45"/>
      <c r="B21" s="56"/>
      <c r="C21" s="66">
        <v>30</v>
      </c>
      <c r="D21" s="62" t="s">
        <v>45</v>
      </c>
      <c r="E21" s="54">
        <v>100000</v>
      </c>
      <c r="F21" s="50">
        <v>0</v>
      </c>
      <c r="G21" s="51">
        <f t="shared" si="3"/>
        <v>100000</v>
      </c>
      <c r="H21" s="62" t="s">
        <v>90</v>
      </c>
      <c r="I21" s="58"/>
      <c r="K21" s="66">
        <v>28</v>
      </c>
      <c r="L21" s="62" t="s">
        <v>74</v>
      </c>
      <c r="M21" s="54">
        <v>1604918</v>
      </c>
      <c r="N21" s="50">
        <v>0</v>
      </c>
      <c r="O21" s="51">
        <f>M21-N21</f>
        <v>1604918</v>
      </c>
      <c r="P21" s="52" t="s">
        <v>99</v>
      </c>
    </row>
    <row r="22" spans="1:16" ht="23.25" x14ac:dyDescent="0.35">
      <c r="A22" s="45"/>
      <c r="B22" s="56"/>
      <c r="C22" s="66">
        <v>37</v>
      </c>
      <c r="D22" s="62" t="s">
        <v>45</v>
      </c>
      <c r="E22" s="54">
        <v>129806.3</v>
      </c>
      <c r="F22" s="50">
        <v>39806.300000000003</v>
      </c>
      <c r="G22" s="51">
        <f t="shared" si="3"/>
        <v>90000</v>
      </c>
      <c r="H22" s="62"/>
      <c r="I22" s="58"/>
      <c r="K22" s="66">
        <v>35</v>
      </c>
      <c r="L22" s="62" t="s">
        <v>75</v>
      </c>
      <c r="M22" s="54">
        <v>646936</v>
      </c>
      <c r="N22" s="50">
        <v>0</v>
      </c>
      <c r="O22" s="51">
        <f>M22-N22</f>
        <v>646936</v>
      </c>
      <c r="P22" s="52" t="s">
        <v>100</v>
      </c>
    </row>
    <row r="23" spans="1:16" ht="24" thickBot="1" x14ac:dyDescent="0.4">
      <c r="A23" s="45"/>
      <c r="B23" s="56"/>
      <c r="C23" s="66">
        <v>38</v>
      </c>
      <c r="D23" s="62" t="s">
        <v>45</v>
      </c>
      <c r="E23" s="54">
        <v>100000</v>
      </c>
      <c r="F23" s="50">
        <v>0</v>
      </c>
      <c r="G23" s="51">
        <f t="shared" si="3"/>
        <v>100000</v>
      </c>
      <c r="H23" s="62" t="s">
        <v>90</v>
      </c>
      <c r="I23" s="58"/>
      <c r="K23" s="67">
        <v>39</v>
      </c>
      <c r="L23" s="68" t="s">
        <v>74</v>
      </c>
      <c r="M23" s="69">
        <v>1000000</v>
      </c>
      <c r="N23" s="70">
        <v>0</v>
      </c>
      <c r="O23" s="71">
        <f>M23-N23</f>
        <v>1000000</v>
      </c>
      <c r="P23" s="72"/>
    </row>
    <row r="24" spans="1:16" ht="24" thickBot="1" x14ac:dyDescent="0.4">
      <c r="A24" s="45"/>
      <c r="B24" s="56"/>
      <c r="C24" s="66">
        <v>42</v>
      </c>
      <c r="D24" s="62" t="s">
        <v>45</v>
      </c>
      <c r="E24" s="54">
        <v>10721.5</v>
      </c>
      <c r="F24" s="50">
        <v>1721.5</v>
      </c>
      <c r="G24" s="51">
        <f t="shared" si="3"/>
        <v>9000</v>
      </c>
      <c r="H24" s="52"/>
      <c r="I24" s="58"/>
      <c r="K24" s="59"/>
      <c r="L24" s="57"/>
      <c r="M24" s="60"/>
      <c r="N24" s="56"/>
      <c r="O24" s="58"/>
      <c r="P24" s="58"/>
    </row>
    <row r="25" spans="1:16" ht="24" thickBot="1" x14ac:dyDescent="0.4">
      <c r="A25" s="45"/>
      <c r="B25" s="56"/>
      <c r="C25" s="67">
        <v>45</v>
      </c>
      <c r="D25" s="68" t="s">
        <v>45</v>
      </c>
      <c r="E25" s="69">
        <v>52796</v>
      </c>
      <c r="F25" s="70">
        <v>7796</v>
      </c>
      <c r="G25" s="71">
        <f t="shared" si="3"/>
        <v>45000</v>
      </c>
      <c r="H25" s="72"/>
      <c r="I25" s="58"/>
      <c r="K25" s="59"/>
      <c r="L25" s="57"/>
      <c r="M25" s="75">
        <f>SUM(M19:M23)</f>
        <v>5160391</v>
      </c>
      <c r="N25" s="76">
        <f t="shared" ref="N25:O25" si="4">SUM(N19:N23)</f>
        <v>0</v>
      </c>
      <c r="O25" s="77">
        <f t="shared" si="4"/>
        <v>5160391</v>
      </c>
    </row>
    <row r="26" spans="1:16" ht="24" thickBot="1" x14ac:dyDescent="0.4">
      <c r="A26" s="45"/>
      <c r="B26" s="56"/>
      <c r="C26" s="59"/>
      <c r="D26" s="57"/>
      <c r="E26" s="60"/>
      <c r="F26" s="56"/>
      <c r="G26" s="58"/>
      <c r="H26" s="58"/>
      <c r="I26" s="58"/>
    </row>
    <row r="27" spans="1:16" ht="24" customHeight="1" thickBot="1" x14ac:dyDescent="0.4">
      <c r="A27" s="45"/>
      <c r="B27" s="56"/>
      <c r="C27" s="59"/>
      <c r="D27" s="57"/>
      <c r="E27" s="75">
        <f>SUM(E17:E25)</f>
        <v>524651.80000000005</v>
      </c>
      <c r="F27" s="76">
        <f>SUM(F17:F25)</f>
        <v>68151.8</v>
      </c>
      <c r="G27" s="77">
        <f>SUM(G17:G25)</f>
        <v>456500</v>
      </c>
      <c r="H27" s="58"/>
      <c r="I27" s="58"/>
      <c r="K27" s="163" t="s">
        <v>106</v>
      </c>
      <c r="L27" s="164"/>
      <c r="M27" s="164"/>
      <c r="N27" s="164"/>
      <c r="O27" s="164"/>
      <c r="P27" s="165" t="s">
        <v>70</v>
      </c>
    </row>
    <row r="28" spans="1:16" ht="23.25" x14ac:dyDescent="0.35">
      <c r="A28" s="45"/>
      <c r="B28" s="56"/>
      <c r="C28" s="57"/>
      <c r="D28" s="57"/>
      <c r="E28" s="60"/>
      <c r="F28" s="56"/>
      <c r="G28" s="58"/>
      <c r="H28" s="58"/>
      <c r="I28" s="58"/>
      <c r="K28" s="64" t="s">
        <v>85</v>
      </c>
      <c r="L28" s="62"/>
      <c r="M28" s="62" t="s">
        <v>86</v>
      </c>
      <c r="N28" s="62" t="s">
        <v>82</v>
      </c>
      <c r="O28" s="62" t="s">
        <v>81</v>
      </c>
      <c r="P28" s="166"/>
    </row>
    <row r="29" spans="1:16" ht="24" thickBot="1" x14ac:dyDescent="0.4">
      <c r="A29" s="45"/>
      <c r="B29" s="56"/>
      <c r="C29" s="57"/>
      <c r="D29" s="57"/>
      <c r="E29" s="60"/>
      <c r="F29" s="56"/>
      <c r="G29" s="58"/>
      <c r="H29" s="58"/>
      <c r="I29" s="58"/>
      <c r="K29" s="67">
        <v>34</v>
      </c>
      <c r="L29" s="68" t="s">
        <v>38</v>
      </c>
      <c r="M29" s="69">
        <v>8550</v>
      </c>
      <c r="N29" s="70">
        <v>0</v>
      </c>
      <c r="O29" s="71">
        <f>M29-N29</f>
        <v>8550</v>
      </c>
      <c r="P29" s="72"/>
    </row>
    <row r="30" spans="1:16" ht="24" thickBot="1" x14ac:dyDescent="0.4">
      <c r="B30" s="56"/>
      <c r="C30" s="57"/>
      <c r="D30" s="57"/>
      <c r="E30" s="60"/>
      <c r="F30" s="56"/>
      <c r="G30" s="58"/>
      <c r="H30" s="58"/>
      <c r="I30" s="58"/>
      <c r="K30" s="59"/>
      <c r="L30" s="57"/>
      <c r="M30" s="60"/>
      <c r="N30" s="56"/>
      <c r="O30" s="58"/>
      <c r="P30" s="58"/>
    </row>
    <row r="31" spans="1:16" ht="24" thickBot="1" x14ac:dyDescent="0.4">
      <c r="B31" s="56"/>
      <c r="C31" s="57"/>
      <c r="D31" s="57"/>
      <c r="E31" s="60"/>
      <c r="F31" s="56"/>
      <c r="G31" s="58"/>
      <c r="H31" s="58"/>
      <c r="I31" s="58"/>
      <c r="K31" s="59"/>
      <c r="L31" s="57"/>
      <c r="M31" s="75">
        <f>SUM(M29:M30)</f>
        <v>8550</v>
      </c>
      <c r="N31" s="76">
        <f>SUM(N29:N30)</f>
        <v>0</v>
      </c>
      <c r="O31" s="77">
        <f>SUM(O29:O30)</f>
        <v>8550</v>
      </c>
      <c r="P31" s="58"/>
    </row>
    <row r="32" spans="1:16" ht="24" thickBot="1" x14ac:dyDescent="0.4">
      <c r="B32" s="56"/>
      <c r="C32" s="57"/>
      <c r="D32" s="57"/>
      <c r="E32" s="60"/>
      <c r="F32" s="56"/>
      <c r="G32" s="58"/>
      <c r="H32" s="58"/>
      <c r="I32" s="58"/>
    </row>
    <row r="33" spans="2:16" ht="23.45" customHeight="1" x14ac:dyDescent="0.35">
      <c r="B33" s="56"/>
      <c r="C33" s="163" t="s">
        <v>92</v>
      </c>
      <c r="D33" s="164"/>
      <c r="E33" s="164"/>
      <c r="F33" s="164"/>
      <c r="G33" s="164"/>
      <c r="H33" s="165" t="s">
        <v>70</v>
      </c>
      <c r="I33" s="58"/>
      <c r="K33" s="163" t="s">
        <v>102</v>
      </c>
      <c r="L33" s="164"/>
      <c r="M33" s="164"/>
      <c r="N33" s="164"/>
      <c r="O33" s="164"/>
      <c r="P33" s="165" t="s">
        <v>70</v>
      </c>
    </row>
    <row r="34" spans="2:16" ht="23.25" x14ac:dyDescent="0.35">
      <c r="B34" s="56"/>
      <c r="C34" s="64" t="s">
        <v>85</v>
      </c>
      <c r="D34" s="62" t="s">
        <v>48</v>
      </c>
      <c r="E34" s="62" t="s">
        <v>86</v>
      </c>
      <c r="F34" s="62" t="s">
        <v>82</v>
      </c>
      <c r="G34" s="62" t="s">
        <v>81</v>
      </c>
      <c r="H34" s="166"/>
      <c r="I34" s="58"/>
      <c r="K34" s="64" t="s">
        <v>85</v>
      </c>
      <c r="L34" s="62"/>
      <c r="M34" s="62" t="s">
        <v>86</v>
      </c>
      <c r="N34" s="62" t="s">
        <v>82</v>
      </c>
      <c r="O34" s="62" t="s">
        <v>81</v>
      </c>
      <c r="P34" s="166"/>
    </row>
    <row r="35" spans="2:16" ht="25.15" customHeight="1" x14ac:dyDescent="0.35">
      <c r="B35" s="56"/>
      <c r="C35" s="66">
        <v>21</v>
      </c>
      <c r="D35" s="62" t="s">
        <v>75</v>
      </c>
      <c r="E35" s="54">
        <v>154950</v>
      </c>
      <c r="F35" s="50">
        <v>0</v>
      </c>
      <c r="G35" s="51">
        <f>E35-F35</f>
        <v>154950</v>
      </c>
      <c r="H35" s="52" t="s">
        <v>96</v>
      </c>
      <c r="I35" s="58"/>
      <c r="K35" s="66">
        <v>10</v>
      </c>
      <c r="L35" s="62" t="s">
        <v>54</v>
      </c>
      <c r="M35" s="54">
        <v>56362.5</v>
      </c>
      <c r="N35" s="50">
        <v>0</v>
      </c>
      <c r="O35" s="51">
        <f>M35-N35</f>
        <v>56362.5</v>
      </c>
      <c r="P35" s="52"/>
    </row>
    <row r="36" spans="2:16" ht="23.25" x14ac:dyDescent="0.35">
      <c r="B36" s="56"/>
      <c r="C36" s="66">
        <v>31</v>
      </c>
      <c r="D36" s="62" t="s">
        <v>71</v>
      </c>
      <c r="E36" s="54">
        <v>279500</v>
      </c>
      <c r="F36" s="50">
        <v>0</v>
      </c>
      <c r="G36" s="51">
        <f t="shared" ref="G36:G38" si="5">E36-F36</f>
        <v>279500</v>
      </c>
      <c r="H36" s="52" t="s">
        <v>95</v>
      </c>
      <c r="I36" s="58"/>
      <c r="K36" s="66">
        <v>18</v>
      </c>
      <c r="L36" s="62" t="s">
        <v>54</v>
      </c>
      <c r="M36" s="54">
        <v>32895</v>
      </c>
      <c r="N36" s="50">
        <v>0</v>
      </c>
      <c r="O36" s="51">
        <f t="shared" ref="O36:O41" si="6">M36-N36</f>
        <v>32895</v>
      </c>
      <c r="P36" s="52"/>
    </row>
    <row r="37" spans="2:16" ht="23.25" x14ac:dyDescent="0.35">
      <c r="B37" s="56"/>
      <c r="C37" s="66">
        <v>44</v>
      </c>
      <c r="D37" s="62" t="s">
        <v>79</v>
      </c>
      <c r="E37" s="54">
        <v>97800</v>
      </c>
      <c r="F37" s="50">
        <v>0</v>
      </c>
      <c r="G37" s="51">
        <f t="shared" si="5"/>
        <v>97800</v>
      </c>
      <c r="H37" s="52" t="s">
        <v>94</v>
      </c>
      <c r="I37" s="58"/>
      <c r="K37" s="66">
        <v>19</v>
      </c>
      <c r="L37" s="62" t="s">
        <v>54</v>
      </c>
      <c r="M37" s="54">
        <v>29612.5</v>
      </c>
      <c r="N37" s="50">
        <v>0</v>
      </c>
      <c r="O37" s="51">
        <f t="shared" si="6"/>
        <v>29612.5</v>
      </c>
      <c r="P37" s="52"/>
    </row>
    <row r="38" spans="2:16" ht="24" thickBot="1" x14ac:dyDescent="0.4">
      <c r="B38" s="56"/>
      <c r="C38" s="67">
        <v>50</v>
      </c>
      <c r="D38" s="68" t="s">
        <v>71</v>
      </c>
      <c r="E38" s="69">
        <v>133250</v>
      </c>
      <c r="F38" s="70">
        <v>0</v>
      </c>
      <c r="G38" s="71">
        <f t="shared" si="5"/>
        <v>133250</v>
      </c>
      <c r="H38" s="72" t="s">
        <v>93</v>
      </c>
      <c r="I38" s="58"/>
      <c r="K38" s="66">
        <v>24</v>
      </c>
      <c r="L38" s="62" t="s">
        <v>54</v>
      </c>
      <c r="M38" s="54">
        <v>16025</v>
      </c>
      <c r="N38" s="50">
        <v>0</v>
      </c>
      <c r="O38" s="51">
        <f t="shared" si="6"/>
        <v>16025</v>
      </c>
      <c r="P38" s="52"/>
    </row>
    <row r="39" spans="2:16" ht="23.45" customHeight="1" thickBot="1" x14ac:dyDescent="0.4">
      <c r="B39" s="56"/>
      <c r="C39" s="59"/>
      <c r="D39" s="57"/>
      <c r="E39" s="60"/>
      <c r="F39" s="56"/>
      <c r="G39" s="58"/>
      <c r="H39" s="58"/>
      <c r="I39" s="58"/>
      <c r="K39" s="66">
        <v>33</v>
      </c>
      <c r="L39" s="62" t="s">
        <v>54</v>
      </c>
      <c r="M39" s="54">
        <v>35236.300000000003</v>
      </c>
      <c r="N39" s="50">
        <v>0</v>
      </c>
      <c r="O39" s="51">
        <f t="shared" si="6"/>
        <v>35236.300000000003</v>
      </c>
      <c r="P39" s="52"/>
    </row>
    <row r="40" spans="2:16" ht="24" thickBot="1" x14ac:dyDescent="0.4">
      <c r="B40" s="56"/>
      <c r="C40" s="59"/>
      <c r="D40" s="57"/>
      <c r="E40" s="75">
        <f>SUM(E35:E38)</f>
        <v>665500</v>
      </c>
      <c r="F40" s="76">
        <f ca="1">SUM(F35:F40)</f>
        <v>0</v>
      </c>
      <c r="G40" s="77">
        <f ca="1">SUM(G35:G40)</f>
        <v>665500</v>
      </c>
      <c r="H40" s="58"/>
      <c r="I40" s="58"/>
      <c r="K40" s="66">
        <v>41</v>
      </c>
      <c r="L40" s="62" t="s">
        <v>54</v>
      </c>
      <c r="M40" s="54">
        <v>23687.5</v>
      </c>
      <c r="N40" s="50">
        <v>0</v>
      </c>
      <c r="O40" s="54">
        <f t="shared" si="6"/>
        <v>23687.5</v>
      </c>
      <c r="P40" s="52"/>
    </row>
    <row r="41" spans="2:16" ht="24" thickBot="1" x14ac:dyDescent="0.4">
      <c r="B41" s="56"/>
      <c r="C41" s="59"/>
      <c r="D41" s="57"/>
      <c r="E41" s="60"/>
      <c r="F41" s="56"/>
      <c r="G41" s="58"/>
      <c r="H41" s="58"/>
      <c r="I41" s="58"/>
      <c r="K41" s="67">
        <v>49</v>
      </c>
      <c r="L41" s="62" t="s">
        <v>54</v>
      </c>
      <c r="M41" s="54">
        <v>48575</v>
      </c>
      <c r="N41" s="50">
        <v>0</v>
      </c>
      <c r="O41" s="51">
        <f t="shared" si="6"/>
        <v>48575</v>
      </c>
      <c r="P41" s="74"/>
    </row>
    <row r="42" spans="2:16" ht="24" thickBot="1" x14ac:dyDescent="0.4">
      <c r="B42" s="56"/>
      <c r="C42" s="59"/>
      <c r="D42" s="57"/>
      <c r="H42" s="58"/>
      <c r="I42" s="58"/>
    </row>
    <row r="43" spans="2:16" ht="24" customHeight="1" thickBot="1" x14ac:dyDescent="0.4">
      <c r="B43" s="56"/>
      <c r="C43" s="163" t="s">
        <v>101</v>
      </c>
      <c r="D43" s="164"/>
      <c r="E43" s="164"/>
      <c r="F43" s="164"/>
      <c r="G43" s="164"/>
      <c r="H43" s="165" t="s">
        <v>70</v>
      </c>
      <c r="I43" s="58"/>
      <c r="M43" s="75">
        <f>SUM(M35:M41)</f>
        <v>242393.8</v>
      </c>
      <c r="N43" s="76">
        <f t="shared" ref="N43:O43" si="7">SUM(N35:N41)</f>
        <v>0</v>
      </c>
      <c r="O43" s="77">
        <f t="shared" si="7"/>
        <v>242393.8</v>
      </c>
    </row>
    <row r="44" spans="2:16" ht="24" thickBot="1" x14ac:dyDescent="0.4">
      <c r="B44" s="56"/>
      <c r="C44" s="80" t="s">
        <v>85</v>
      </c>
      <c r="D44" s="55" t="s">
        <v>48</v>
      </c>
      <c r="E44" s="55" t="s">
        <v>86</v>
      </c>
      <c r="F44" s="55" t="s">
        <v>82</v>
      </c>
      <c r="G44" s="55" t="s">
        <v>81</v>
      </c>
      <c r="H44" s="191"/>
      <c r="I44" s="58"/>
    </row>
    <row r="45" spans="2:16" ht="24.6" customHeight="1" x14ac:dyDescent="0.35">
      <c r="B45" s="56"/>
      <c r="C45" s="81">
        <v>16</v>
      </c>
      <c r="D45" s="82" t="s">
        <v>88</v>
      </c>
      <c r="E45" s="83">
        <v>0</v>
      </c>
      <c r="F45" s="49">
        <v>0</v>
      </c>
      <c r="G45" s="84">
        <f>E45-F45</f>
        <v>0</v>
      </c>
      <c r="H45" s="85"/>
      <c r="I45" s="58"/>
      <c r="K45" s="163" t="s">
        <v>103</v>
      </c>
      <c r="L45" s="164"/>
      <c r="M45" s="164"/>
      <c r="N45" s="164"/>
      <c r="O45" s="164"/>
      <c r="P45" s="165" t="s">
        <v>70</v>
      </c>
    </row>
    <row r="46" spans="2:16" ht="23.25" x14ac:dyDescent="0.35">
      <c r="B46" s="56"/>
      <c r="C46" s="66">
        <v>20</v>
      </c>
      <c r="D46" s="62" t="s">
        <v>38</v>
      </c>
      <c r="E46" s="54">
        <v>33000</v>
      </c>
      <c r="F46" s="50">
        <v>0</v>
      </c>
      <c r="G46" s="51">
        <f t="shared" ref="G46:G49" si="8">E46-F46</f>
        <v>33000</v>
      </c>
      <c r="H46" s="52"/>
      <c r="I46" s="58"/>
      <c r="K46" s="64" t="s">
        <v>85</v>
      </c>
      <c r="L46" s="62"/>
      <c r="M46" s="62" t="s">
        <v>86</v>
      </c>
      <c r="N46" s="62" t="s">
        <v>82</v>
      </c>
      <c r="O46" s="62" t="s">
        <v>81</v>
      </c>
      <c r="P46" s="166"/>
    </row>
    <row r="47" spans="2:16" ht="23.25" x14ac:dyDescent="0.35">
      <c r="B47" s="56"/>
      <c r="C47" s="66">
        <v>25</v>
      </c>
      <c r="D47" s="62" t="s">
        <v>38</v>
      </c>
      <c r="E47" s="54">
        <v>20050</v>
      </c>
      <c r="F47" s="50">
        <v>0</v>
      </c>
      <c r="G47" s="51">
        <f t="shared" si="8"/>
        <v>20050</v>
      </c>
      <c r="H47" s="52"/>
      <c r="I47" s="58"/>
      <c r="K47" s="66">
        <v>23</v>
      </c>
      <c r="L47" s="62"/>
      <c r="M47" s="54">
        <v>20000</v>
      </c>
      <c r="N47" s="50">
        <v>0</v>
      </c>
      <c r="O47" s="51">
        <f>M47-N47</f>
        <v>20000</v>
      </c>
      <c r="P47" s="52"/>
    </row>
    <row r="48" spans="2:16" ht="24" thickBot="1" x14ac:dyDescent="0.4">
      <c r="B48" s="56"/>
      <c r="C48" s="66">
        <v>36</v>
      </c>
      <c r="D48" s="62" t="s">
        <v>38</v>
      </c>
      <c r="E48" s="54">
        <v>95170</v>
      </c>
      <c r="F48" s="50">
        <v>0</v>
      </c>
      <c r="G48" s="51">
        <f t="shared" si="8"/>
        <v>95170</v>
      </c>
      <c r="H48" s="52"/>
      <c r="I48" s="58"/>
      <c r="K48" s="67">
        <v>48</v>
      </c>
      <c r="L48" s="68"/>
      <c r="M48" s="69">
        <v>5000</v>
      </c>
      <c r="N48" s="70">
        <v>0</v>
      </c>
      <c r="O48" s="71">
        <f t="shared" ref="O48" si="9">M48-N48</f>
        <v>5000</v>
      </c>
      <c r="P48" s="72"/>
    </row>
    <row r="49" spans="2:16" ht="24" thickBot="1" x14ac:dyDescent="0.4">
      <c r="B49" s="56"/>
      <c r="C49" s="67">
        <v>47</v>
      </c>
      <c r="D49" s="68" t="s">
        <v>38</v>
      </c>
      <c r="E49" s="69">
        <v>23560</v>
      </c>
      <c r="F49" s="70">
        <v>0</v>
      </c>
      <c r="G49" s="71">
        <f t="shared" si="8"/>
        <v>23560</v>
      </c>
      <c r="H49" s="72"/>
      <c r="I49" s="58"/>
      <c r="K49" s="59"/>
      <c r="L49" s="57"/>
      <c r="M49" s="60"/>
      <c r="N49" s="56"/>
      <c r="O49" s="58"/>
      <c r="P49" s="58"/>
    </row>
    <row r="50" spans="2:16" ht="24" thickBot="1" x14ac:dyDescent="0.4">
      <c r="B50" s="56"/>
      <c r="C50" s="59"/>
      <c r="D50" s="57"/>
      <c r="E50" s="60"/>
      <c r="F50" s="56"/>
      <c r="G50" s="58"/>
      <c r="H50" s="58"/>
      <c r="I50" s="58"/>
      <c r="K50" s="59"/>
      <c r="L50" s="57"/>
      <c r="M50" s="75">
        <f>SUM(M47:M48)</f>
        <v>25000</v>
      </c>
      <c r="N50" s="76">
        <f t="shared" ref="N50:O50" si="10">SUM(N47:N48)</f>
        <v>0</v>
      </c>
      <c r="O50" s="77">
        <f t="shared" si="10"/>
        <v>25000</v>
      </c>
      <c r="P50" s="58"/>
    </row>
    <row r="51" spans="2:16" ht="24" thickBot="1" x14ac:dyDescent="0.4">
      <c r="B51" s="56"/>
      <c r="C51" s="59"/>
      <c r="D51" s="57"/>
      <c r="E51" s="75">
        <f>SUM(E45:E49)</f>
        <v>171780</v>
      </c>
      <c r="F51" s="75">
        <f t="shared" ref="F51:G51" si="11">SUM(F45:F49)</f>
        <v>0</v>
      </c>
      <c r="G51" s="86">
        <f t="shared" si="11"/>
        <v>171780</v>
      </c>
      <c r="H51" s="58"/>
      <c r="I51" s="58"/>
      <c r="K51" s="59"/>
      <c r="L51" s="57"/>
      <c r="M51" s="60"/>
      <c r="N51" s="56"/>
      <c r="O51" s="58"/>
      <c r="P51" s="58"/>
    </row>
    <row r="52" spans="2:16" ht="23.45" customHeight="1" x14ac:dyDescent="0.35">
      <c r="B52" s="56"/>
      <c r="C52" s="57"/>
      <c r="D52" s="57"/>
      <c r="E52" s="56"/>
      <c r="F52" s="56"/>
      <c r="G52" s="58"/>
      <c r="H52" s="58"/>
      <c r="I52" s="58"/>
      <c r="K52" s="163" t="s">
        <v>104</v>
      </c>
      <c r="L52" s="164"/>
      <c r="M52" s="164"/>
      <c r="N52" s="164"/>
      <c r="O52" s="164"/>
      <c r="P52" s="165" t="s">
        <v>70</v>
      </c>
    </row>
    <row r="53" spans="2:16" ht="23.25" x14ac:dyDescent="0.35">
      <c r="B53" s="56"/>
      <c r="C53" s="57"/>
      <c r="D53" s="57"/>
      <c r="E53" s="56"/>
      <c r="F53" s="56"/>
      <c r="G53" s="58"/>
      <c r="H53" s="58"/>
      <c r="I53" s="58"/>
      <c r="K53" s="64" t="s">
        <v>85</v>
      </c>
      <c r="L53" s="62"/>
      <c r="M53" s="62" t="s">
        <v>86</v>
      </c>
      <c r="N53" s="62" t="s">
        <v>82</v>
      </c>
      <c r="O53" s="62" t="s">
        <v>81</v>
      </c>
      <c r="P53" s="166"/>
    </row>
    <row r="54" spans="2:16" ht="24" thickBot="1" x14ac:dyDescent="0.4">
      <c r="B54" s="56"/>
      <c r="C54" s="57"/>
      <c r="D54" s="57"/>
      <c r="E54" s="56"/>
      <c r="F54" s="56"/>
      <c r="G54" s="58"/>
      <c r="H54" s="58"/>
      <c r="I54" s="58"/>
      <c r="K54" s="67">
        <v>29</v>
      </c>
      <c r="L54" s="68" t="s">
        <v>105</v>
      </c>
      <c r="M54" s="69">
        <v>50000</v>
      </c>
      <c r="N54" s="70">
        <v>0</v>
      </c>
      <c r="O54" s="71">
        <f>M54-N54</f>
        <v>50000</v>
      </c>
      <c r="P54" s="72"/>
    </row>
    <row r="55" spans="2:16" ht="24" customHeight="1" thickBot="1" x14ac:dyDescent="0.4">
      <c r="B55" s="56"/>
      <c r="C55" s="57"/>
      <c r="D55" s="186" t="s">
        <v>107</v>
      </c>
      <c r="E55" s="187"/>
      <c r="F55" s="188"/>
      <c r="G55" s="189">
        <f>E12+M15+M25+E27+M31+E40+M43+E51+M50+M56</f>
        <v>7728115</v>
      </c>
      <c r="H55" s="190"/>
      <c r="I55" s="58"/>
      <c r="K55" s="59"/>
      <c r="L55" s="57"/>
      <c r="M55" s="60"/>
      <c r="N55" s="56"/>
      <c r="O55" s="58"/>
      <c r="P55" s="58"/>
    </row>
    <row r="56" spans="2:16" ht="24" customHeight="1" thickBot="1" x14ac:dyDescent="0.4">
      <c r="B56" s="61"/>
      <c r="D56" s="186" t="s">
        <v>108</v>
      </c>
      <c r="E56" s="187"/>
      <c r="F56" s="188"/>
      <c r="G56" s="183">
        <f>F27</f>
        <v>68151.8</v>
      </c>
      <c r="H56" s="184"/>
      <c r="I56" s="79"/>
      <c r="K56" s="59"/>
      <c r="L56" s="57"/>
      <c r="M56" s="75">
        <f>SUM(M54:M55)</f>
        <v>50000</v>
      </c>
      <c r="N56" s="76">
        <f>SUM(N54:N55)</f>
        <v>0</v>
      </c>
      <c r="O56" s="77">
        <f>SUM(O54:O55)</f>
        <v>50000</v>
      </c>
      <c r="P56" s="58"/>
    </row>
    <row r="57" spans="2:16" ht="24" customHeight="1" thickBot="1" x14ac:dyDescent="0.4">
      <c r="D57" s="180" t="s">
        <v>109</v>
      </c>
      <c r="E57" s="181"/>
      <c r="F57" s="182"/>
      <c r="G57" s="183">
        <f>G55-G56</f>
        <v>7659963.2000000002</v>
      </c>
      <c r="H57" s="184"/>
      <c r="K57" s="59"/>
      <c r="L57" s="57"/>
      <c r="P57" s="58"/>
    </row>
  </sheetData>
  <mergeCells count="25">
    <mergeCell ref="P52:P53"/>
    <mergeCell ref="C33:G33"/>
    <mergeCell ref="H33:H34"/>
    <mergeCell ref="C43:G43"/>
    <mergeCell ref="H43:H44"/>
    <mergeCell ref="P27:P28"/>
    <mergeCell ref="K33:O33"/>
    <mergeCell ref="P33:P34"/>
    <mergeCell ref="K45:O45"/>
    <mergeCell ref="P45:P46"/>
    <mergeCell ref="D57:F57"/>
    <mergeCell ref="G56:H56"/>
    <mergeCell ref="G57:H57"/>
    <mergeCell ref="K2:O2"/>
    <mergeCell ref="K17:O17"/>
    <mergeCell ref="K27:O27"/>
    <mergeCell ref="B1:G2"/>
    <mergeCell ref="C15:G15"/>
    <mergeCell ref="H15:H16"/>
    <mergeCell ref="C3:G3"/>
    <mergeCell ref="H3:H4"/>
    <mergeCell ref="D56:F56"/>
    <mergeCell ref="G55:H55"/>
    <mergeCell ref="D55:F55"/>
    <mergeCell ref="K52:O52"/>
  </mergeCells>
  <pageMargins left="0.25" right="0.25" top="0.75" bottom="0.75" header="0.3" footer="0.3"/>
  <pageSetup paperSize="9" scale="46" fitToHeight="0" orientation="portrait" r:id="rId1"/>
  <rowBreaks count="1" manualBreakCount="1">
    <brk id="31" max="1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9" style="1" bestFit="1" customWidth="1"/>
    <col min="6" max="6" width="20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45508</v>
      </c>
      <c r="D3" s="219"/>
      <c r="E3" s="220"/>
      <c r="F3" s="10" t="s">
        <v>24</v>
      </c>
      <c r="G3" s="221" t="s">
        <v>41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45508</v>
      </c>
      <c r="H4" s="210"/>
    </row>
    <row r="5" spans="1:8" ht="34.9" customHeight="1" x14ac:dyDescent="0.75">
      <c r="A5" s="207" t="s">
        <v>1</v>
      </c>
      <c r="B5" s="208"/>
      <c r="C5" s="207" t="s">
        <v>71</v>
      </c>
      <c r="D5" s="209"/>
      <c r="E5" s="208"/>
      <c r="F5" s="10" t="s">
        <v>26</v>
      </c>
      <c r="G5" s="210">
        <v>45508</v>
      </c>
      <c r="H5" s="210"/>
    </row>
    <row r="6" spans="1:8" ht="33" customHeight="1" x14ac:dyDescent="0.75">
      <c r="A6" s="207" t="s">
        <v>2</v>
      </c>
      <c r="B6" s="208"/>
      <c r="C6" s="207">
        <v>134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236</v>
      </c>
      <c r="C9" s="6"/>
      <c r="D9" s="13">
        <v>1</v>
      </c>
      <c r="E9" s="14">
        <v>8.1300000000000008</v>
      </c>
      <c r="F9" s="14">
        <f>E9*D9</f>
        <v>8.1300000000000008</v>
      </c>
      <c r="G9" s="14">
        <v>39200</v>
      </c>
      <c r="H9" s="15">
        <f>G9*F9</f>
        <v>318696.00000000006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2" si="0">E10*D10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>
        <v>0</v>
      </c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318696.00000000006</v>
      </c>
    </row>
    <row r="21" spans="1:8" ht="33" customHeight="1" x14ac:dyDescent="0.75">
      <c r="A21" s="201" t="str">
        <f>G3</f>
        <v>توريد حديد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>
        <f>C21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318696.00000000006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rightToLeft="1" view="pageBreakPreview" topLeftCell="A4" zoomScale="70" zoomScaleNormal="100" zoomScaleSheetLayoutView="70" workbookViewId="0">
      <selection activeCell="H9" sqref="H9:H21"/>
    </sheetView>
  </sheetViews>
  <sheetFormatPr defaultColWidth="14" defaultRowHeight="33" customHeight="1" x14ac:dyDescent="0.75"/>
  <cols>
    <col min="1" max="1" width="7.5703125" style="1" customWidth="1"/>
    <col min="2" max="2" width="69.7109375" style="1" bestFit="1" customWidth="1"/>
    <col min="3" max="3" width="19.140625" style="1" bestFit="1" customWidth="1"/>
    <col min="4" max="4" width="19.7109375" style="1" customWidth="1"/>
    <col min="5" max="5" width="16.28515625" style="1" customWidth="1"/>
    <col min="6" max="6" width="24.42578125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45505</v>
      </c>
      <c r="D3" s="219"/>
      <c r="E3" s="220"/>
      <c r="F3" s="10" t="s">
        <v>24</v>
      </c>
      <c r="G3" s="221" t="s">
        <v>113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45505</v>
      </c>
      <c r="H4" s="210"/>
    </row>
    <row r="5" spans="1:8" ht="34.9" customHeight="1" x14ac:dyDescent="0.75">
      <c r="A5" s="207" t="s">
        <v>1</v>
      </c>
      <c r="B5" s="208"/>
      <c r="C5" s="207" t="s">
        <v>49</v>
      </c>
      <c r="D5" s="209"/>
      <c r="E5" s="208"/>
      <c r="F5" s="10" t="s">
        <v>26</v>
      </c>
      <c r="G5" s="210">
        <v>45505</v>
      </c>
      <c r="H5" s="210"/>
    </row>
    <row r="6" spans="1:8" ht="33" customHeight="1" x14ac:dyDescent="0.75">
      <c r="A6" s="207" t="s">
        <v>2</v>
      </c>
      <c r="B6" s="208"/>
      <c r="C6" s="207">
        <v>133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51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s="19" customFormat="1" ht="33" customHeight="1" x14ac:dyDescent="0.75">
      <c r="A9" s="12">
        <v>1</v>
      </c>
      <c r="B9" s="100" t="s">
        <v>229</v>
      </c>
      <c r="C9" s="18"/>
      <c r="D9" s="13">
        <v>1</v>
      </c>
      <c r="E9" s="14">
        <v>1</v>
      </c>
      <c r="F9" s="14">
        <f>E9*D9</f>
        <v>1</v>
      </c>
      <c r="G9" s="14">
        <v>4500</v>
      </c>
      <c r="H9" s="15">
        <f t="shared" ref="H9:H21" si="0">G9*F9</f>
        <v>4500</v>
      </c>
    </row>
    <row r="10" spans="1:8" ht="35.25" x14ac:dyDescent="0.75">
      <c r="A10" s="12">
        <v>2</v>
      </c>
      <c r="B10" s="100" t="s">
        <v>134</v>
      </c>
      <c r="C10" s="18"/>
      <c r="D10" s="13">
        <v>1</v>
      </c>
      <c r="E10" s="14">
        <v>10</v>
      </c>
      <c r="F10" s="14">
        <f>D10*E10</f>
        <v>10</v>
      </c>
      <c r="G10" s="14">
        <v>425</v>
      </c>
      <c r="H10" s="15">
        <f>G10*F10</f>
        <v>4250</v>
      </c>
    </row>
    <row r="11" spans="1:8" ht="35.25" x14ac:dyDescent="0.75">
      <c r="A11" s="12">
        <v>3</v>
      </c>
      <c r="B11" s="100" t="s">
        <v>132</v>
      </c>
      <c r="C11" s="18"/>
      <c r="D11" s="13">
        <v>1</v>
      </c>
      <c r="E11" s="14">
        <v>2</v>
      </c>
      <c r="F11" s="14">
        <f>E11*D11</f>
        <v>2</v>
      </c>
      <c r="G11" s="14">
        <v>900</v>
      </c>
      <c r="H11" s="15">
        <f t="shared" si="0"/>
        <v>1800</v>
      </c>
    </row>
    <row r="12" spans="1:8" ht="35.25" x14ac:dyDescent="0.75">
      <c r="A12" s="12">
        <v>4</v>
      </c>
      <c r="B12" s="100" t="s">
        <v>231</v>
      </c>
      <c r="C12" s="18"/>
      <c r="D12" s="13">
        <v>1</v>
      </c>
      <c r="E12" s="14">
        <v>3</v>
      </c>
      <c r="F12" s="14">
        <f t="shared" ref="F12:F21" si="1">E12*D12</f>
        <v>3</v>
      </c>
      <c r="G12" s="14">
        <v>2550</v>
      </c>
      <c r="H12" s="15">
        <f t="shared" si="0"/>
        <v>7650</v>
      </c>
    </row>
    <row r="13" spans="1:8" ht="35.25" x14ac:dyDescent="0.75">
      <c r="A13" s="12">
        <v>5</v>
      </c>
      <c r="B13" s="100" t="s">
        <v>232</v>
      </c>
      <c r="C13" s="18"/>
      <c r="D13" s="13">
        <v>1</v>
      </c>
      <c r="E13" s="14">
        <v>70</v>
      </c>
      <c r="F13" s="14">
        <f t="shared" si="1"/>
        <v>70</v>
      </c>
      <c r="G13" s="14">
        <v>30</v>
      </c>
      <c r="H13" s="15">
        <f t="shared" si="0"/>
        <v>2100</v>
      </c>
    </row>
    <row r="14" spans="1:8" ht="35.25" x14ac:dyDescent="0.75">
      <c r="A14" s="12">
        <v>6</v>
      </c>
      <c r="B14" s="100" t="s">
        <v>233</v>
      </c>
      <c r="C14" s="18"/>
      <c r="D14" s="13">
        <v>1</v>
      </c>
      <c r="E14" s="14">
        <v>2</v>
      </c>
      <c r="F14" s="14">
        <f t="shared" ref="F14" si="2">D14*E14</f>
        <v>2</v>
      </c>
      <c r="G14" s="14">
        <v>50</v>
      </c>
      <c r="H14" s="15">
        <f t="shared" si="0"/>
        <v>100</v>
      </c>
    </row>
    <row r="15" spans="1:8" ht="35.25" x14ac:dyDescent="0.75">
      <c r="A15" s="12">
        <v>7</v>
      </c>
      <c r="B15" s="100" t="s">
        <v>52</v>
      </c>
      <c r="C15" s="18"/>
      <c r="D15" s="13">
        <v>1</v>
      </c>
      <c r="E15" s="14">
        <v>1</v>
      </c>
      <c r="F15" s="14">
        <f t="shared" ref="F15" si="3">E15*D15</f>
        <v>1</v>
      </c>
      <c r="G15" s="14">
        <v>1800</v>
      </c>
      <c r="H15" s="15">
        <f t="shared" si="0"/>
        <v>1800</v>
      </c>
    </row>
    <row r="16" spans="1:8" ht="35.25" x14ac:dyDescent="0.75">
      <c r="A16" s="12">
        <v>8</v>
      </c>
      <c r="B16" s="100" t="s">
        <v>234</v>
      </c>
      <c r="C16" s="18"/>
      <c r="D16" s="13">
        <v>1</v>
      </c>
      <c r="E16" s="14">
        <v>1</v>
      </c>
      <c r="F16" s="14">
        <f t="shared" si="1"/>
        <v>1</v>
      </c>
      <c r="G16" s="14">
        <v>70</v>
      </c>
      <c r="H16" s="15">
        <f t="shared" si="0"/>
        <v>70</v>
      </c>
    </row>
    <row r="17" spans="1:8" ht="35.25" x14ac:dyDescent="0.75">
      <c r="A17" s="12">
        <v>9</v>
      </c>
      <c r="B17" s="100" t="s">
        <v>76</v>
      </c>
      <c r="C17" s="18"/>
      <c r="D17" s="13">
        <v>1</v>
      </c>
      <c r="E17" s="14">
        <v>1</v>
      </c>
      <c r="F17" s="14">
        <f t="shared" si="1"/>
        <v>1</v>
      </c>
      <c r="G17" s="14">
        <v>210</v>
      </c>
      <c r="H17" s="15">
        <f t="shared" si="0"/>
        <v>210</v>
      </c>
    </row>
    <row r="18" spans="1:8" ht="35.25" x14ac:dyDescent="0.75">
      <c r="A18" s="12">
        <v>10</v>
      </c>
      <c r="B18" s="100" t="s">
        <v>235</v>
      </c>
      <c r="C18" s="18"/>
      <c r="D18" s="13">
        <v>1</v>
      </c>
      <c r="E18" s="14">
        <v>2</v>
      </c>
      <c r="F18" s="14">
        <f t="shared" ref="F18" si="4">D18*E18</f>
        <v>2</v>
      </c>
      <c r="G18" s="14">
        <v>50</v>
      </c>
      <c r="H18" s="15">
        <f t="shared" si="0"/>
        <v>100</v>
      </c>
    </row>
    <row r="19" spans="1:8" ht="35.25" x14ac:dyDescent="0.75">
      <c r="A19" s="12">
        <v>11</v>
      </c>
      <c r="B19" s="100" t="s">
        <v>135</v>
      </c>
      <c r="C19" s="18"/>
      <c r="D19" s="13">
        <v>1</v>
      </c>
      <c r="E19" s="14">
        <v>2</v>
      </c>
      <c r="F19" s="14">
        <f t="shared" ref="F19" si="5">E19*D19</f>
        <v>2</v>
      </c>
      <c r="G19" s="7">
        <v>100</v>
      </c>
      <c r="H19" s="15">
        <f t="shared" si="0"/>
        <v>200</v>
      </c>
    </row>
    <row r="20" spans="1:8" ht="33" customHeight="1" x14ac:dyDescent="0.75">
      <c r="A20" s="12">
        <v>12</v>
      </c>
      <c r="B20" s="100" t="s">
        <v>136</v>
      </c>
      <c r="C20" s="18"/>
      <c r="D20" s="13">
        <v>1</v>
      </c>
      <c r="E20" s="14">
        <v>2</v>
      </c>
      <c r="F20" s="14">
        <f t="shared" si="1"/>
        <v>2</v>
      </c>
      <c r="G20" s="7">
        <v>35</v>
      </c>
      <c r="H20" s="15">
        <f t="shared" si="0"/>
        <v>70</v>
      </c>
    </row>
    <row r="21" spans="1:8" ht="33" customHeight="1" x14ac:dyDescent="0.75">
      <c r="A21" s="12">
        <v>13</v>
      </c>
      <c r="B21" s="100" t="s">
        <v>230</v>
      </c>
      <c r="C21" s="18"/>
      <c r="D21" s="13">
        <v>1</v>
      </c>
      <c r="E21" s="14">
        <v>15</v>
      </c>
      <c r="F21" s="14">
        <f t="shared" si="1"/>
        <v>15</v>
      </c>
      <c r="G21" s="7">
        <v>250</v>
      </c>
      <c r="H21" s="15">
        <f t="shared" si="0"/>
        <v>3750</v>
      </c>
    </row>
    <row r="22" spans="1:8" ht="33" customHeight="1" x14ac:dyDescent="0.75">
      <c r="A22" s="198" t="s">
        <v>43</v>
      </c>
      <c r="B22" s="199"/>
      <c r="C22" s="199"/>
      <c r="D22" s="199"/>
      <c r="E22" s="199"/>
      <c r="F22" s="199"/>
      <c r="G22" s="200"/>
      <c r="H22" s="142">
        <f>SUM(H9:H21)</f>
        <v>26600</v>
      </c>
    </row>
    <row r="23" spans="1:8" ht="33" customHeight="1" x14ac:dyDescent="0.75">
      <c r="A23" s="201" t="str">
        <f>G3</f>
        <v>نثريات موقع</v>
      </c>
      <c r="B23" s="4" t="s">
        <v>7</v>
      </c>
      <c r="C23" s="202"/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8</v>
      </c>
      <c r="C24" s="194"/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9</v>
      </c>
      <c r="C25" s="194">
        <f>C23*0%</f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10</v>
      </c>
      <c r="C26" s="194">
        <f>C23*0%</f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11</v>
      </c>
      <c r="C27" s="194"/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4" t="s">
        <v>12</v>
      </c>
      <c r="C28" s="194"/>
      <c r="D28" s="195"/>
      <c r="E28" s="195"/>
      <c r="F28" s="196" t="s">
        <v>21</v>
      </c>
      <c r="G28" s="196"/>
      <c r="H28" s="197"/>
    </row>
    <row r="29" spans="1:8" ht="33" customHeight="1" x14ac:dyDescent="0.75">
      <c r="A29" s="201"/>
      <c r="B29" s="4" t="s">
        <v>13</v>
      </c>
      <c r="C29" s="194">
        <f>H22</f>
        <v>26600</v>
      </c>
      <c r="D29" s="195"/>
      <c r="E29" s="195"/>
      <c r="F29" s="196" t="s">
        <v>21</v>
      </c>
      <c r="G29" s="196"/>
      <c r="H29" s="197"/>
    </row>
    <row r="30" spans="1:8" ht="33" customHeight="1" x14ac:dyDescent="0.75">
      <c r="A30" s="201"/>
      <c r="B30" s="203" t="s">
        <v>17</v>
      </c>
      <c r="C30" s="203"/>
      <c r="D30" s="203"/>
      <c r="E30" s="203"/>
      <c r="F30" s="203"/>
      <c r="G30" s="203"/>
      <c r="H30" s="203"/>
    </row>
    <row r="31" spans="1:8" ht="99.6" customHeight="1" x14ac:dyDescent="0.75">
      <c r="A31" s="201"/>
      <c r="B31" s="204" t="s">
        <v>18</v>
      </c>
      <c r="C31" s="204"/>
      <c r="D31" s="204"/>
      <c r="E31" s="204"/>
      <c r="F31" s="204"/>
      <c r="G31" s="204"/>
      <c r="H31" s="204"/>
    </row>
    <row r="32" spans="1:8" ht="90" customHeight="1" x14ac:dyDescent="0.75">
      <c r="A32" s="201"/>
      <c r="B32" s="204" t="s">
        <v>33</v>
      </c>
      <c r="C32" s="204"/>
      <c r="D32" s="204"/>
      <c r="E32" s="204"/>
      <c r="F32" s="204"/>
      <c r="G32" s="204"/>
      <c r="H32" s="204"/>
    </row>
    <row r="33" spans="1:8" ht="33" customHeight="1" x14ac:dyDescent="0.75">
      <c r="A33" s="3"/>
      <c r="B33" s="3"/>
      <c r="C33" s="3"/>
      <c r="D33" s="3"/>
      <c r="E33" s="3"/>
      <c r="F33" s="3"/>
      <c r="G33" s="3"/>
      <c r="H33" s="3"/>
    </row>
  </sheetData>
  <mergeCells count="39">
    <mergeCell ref="C29:E29"/>
    <mergeCell ref="F29:H29"/>
    <mergeCell ref="A22:G22"/>
    <mergeCell ref="A23:A32"/>
    <mergeCell ref="C23:E23"/>
    <mergeCell ref="F23:H23"/>
    <mergeCell ref="C24:E24"/>
    <mergeCell ref="F24:H24"/>
    <mergeCell ref="C25:E25"/>
    <mergeCell ref="F25:H25"/>
    <mergeCell ref="C26:E26"/>
    <mergeCell ref="F26:H26"/>
    <mergeCell ref="B30:H30"/>
    <mergeCell ref="B31:H31"/>
    <mergeCell ref="B32:H32"/>
    <mergeCell ref="C27:E27"/>
    <mergeCell ref="F27:H27"/>
    <mergeCell ref="C28:E2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8:H28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9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7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3" style="1" customWidth="1"/>
    <col min="6" max="6" width="20.855468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45505</v>
      </c>
      <c r="D3" s="219"/>
      <c r="E3" s="220"/>
      <c r="F3" s="10" t="s">
        <v>24</v>
      </c>
      <c r="G3" s="221" t="s">
        <v>205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45505</v>
      </c>
      <c r="H4" s="210"/>
    </row>
    <row r="5" spans="1:8" ht="34.9" customHeight="1" x14ac:dyDescent="0.75">
      <c r="A5" s="207" t="s">
        <v>1</v>
      </c>
      <c r="B5" s="208"/>
      <c r="C5" s="207" t="s">
        <v>227</v>
      </c>
      <c r="D5" s="209"/>
      <c r="E5" s="208"/>
      <c r="F5" s="10" t="s">
        <v>26</v>
      </c>
      <c r="G5" s="210">
        <v>45505</v>
      </c>
      <c r="H5" s="210"/>
    </row>
    <row r="6" spans="1:8" ht="33" customHeight="1" x14ac:dyDescent="0.75">
      <c r="A6" s="207" t="s">
        <v>2</v>
      </c>
      <c r="B6" s="208"/>
      <c r="C6" s="207">
        <v>132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228</v>
      </c>
      <c r="C9" s="6"/>
      <c r="D9" s="13">
        <v>1</v>
      </c>
      <c r="E9" s="14">
        <v>17</v>
      </c>
      <c r="F9" s="14">
        <f>E9*D9</f>
        <v>17</v>
      </c>
      <c r="G9" s="14">
        <v>2020</v>
      </c>
      <c r="H9" s="15">
        <f>G9*F9</f>
        <v>34340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1" si="0">E10*D10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34340</v>
      </c>
    </row>
    <row r="21" spans="1:8" ht="33" customHeight="1" x14ac:dyDescent="0.75">
      <c r="A21" s="201" t="str">
        <f>G3</f>
        <v>توريد طوب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>
        <f>C21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34340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7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9" style="1" bestFit="1" customWidth="1"/>
    <col min="6" max="6" width="20.855468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45505</v>
      </c>
      <c r="D3" s="219"/>
      <c r="E3" s="220"/>
      <c r="F3" s="10" t="s">
        <v>24</v>
      </c>
      <c r="G3" s="221" t="s">
        <v>41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45505</v>
      </c>
      <c r="H4" s="210"/>
    </row>
    <row r="5" spans="1:8" ht="34.9" customHeight="1" x14ac:dyDescent="0.75">
      <c r="A5" s="207" t="s">
        <v>1</v>
      </c>
      <c r="B5" s="208"/>
      <c r="C5" s="207" t="s">
        <v>75</v>
      </c>
      <c r="D5" s="209"/>
      <c r="E5" s="208"/>
      <c r="F5" s="10" t="s">
        <v>26</v>
      </c>
      <c r="G5" s="210">
        <v>45505</v>
      </c>
      <c r="H5" s="210"/>
    </row>
    <row r="6" spans="1:8" ht="33" customHeight="1" x14ac:dyDescent="0.75">
      <c r="A6" s="207" t="s">
        <v>2</v>
      </c>
      <c r="B6" s="208"/>
      <c r="C6" s="207">
        <v>131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 t="s">
        <v>56</v>
      </c>
      <c r="F8" s="9" t="s">
        <v>6</v>
      </c>
      <c r="G8" s="206"/>
      <c r="H8" s="206"/>
    </row>
    <row r="9" spans="1:8" ht="35.25" x14ac:dyDescent="0.75">
      <c r="A9" s="12">
        <v>1</v>
      </c>
      <c r="B9" s="11" t="s">
        <v>226</v>
      </c>
      <c r="C9" s="6"/>
      <c r="D9" s="13">
        <v>1</v>
      </c>
      <c r="E9" s="14">
        <v>0.81</v>
      </c>
      <c r="F9" s="14">
        <f>E9*D9</f>
        <v>0.81</v>
      </c>
      <c r="G9" s="14">
        <v>39500</v>
      </c>
      <c r="H9" s="15">
        <f>G9*F9</f>
        <v>31995.000000000004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2" si="0">E10*D10</f>
        <v>0</v>
      </c>
      <c r="G10" s="14"/>
      <c r="H10" s="15">
        <f>G10*F10</f>
        <v>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31995.000000000004</v>
      </c>
    </row>
    <row r="21" spans="1:8" ht="33" customHeight="1" x14ac:dyDescent="0.75">
      <c r="A21" s="201" t="str">
        <f>G3</f>
        <v>توريد حديد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31995.000000000004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rightToLeft="1" view="pageBreakPreview" topLeftCell="A7" zoomScale="70" zoomScaleNormal="100" zoomScaleSheetLayoutView="70" workbookViewId="0">
      <selection activeCell="B9" sqref="B9:B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9" style="1" bestFit="1" customWidth="1"/>
    <col min="6" max="6" width="20.855468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45505</v>
      </c>
      <c r="D3" s="219"/>
      <c r="E3" s="220"/>
      <c r="F3" s="10" t="s">
        <v>24</v>
      </c>
      <c r="G3" s="221" t="s">
        <v>128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45505</v>
      </c>
      <c r="H4" s="210"/>
    </row>
    <row r="5" spans="1:8" ht="34.9" customHeight="1" x14ac:dyDescent="0.75">
      <c r="A5" s="207" t="s">
        <v>1</v>
      </c>
      <c r="B5" s="208"/>
      <c r="C5" s="207" t="s">
        <v>45</v>
      </c>
      <c r="D5" s="209"/>
      <c r="E5" s="208"/>
      <c r="F5" s="10" t="s">
        <v>26</v>
      </c>
      <c r="G5" s="210">
        <v>45505</v>
      </c>
      <c r="H5" s="210"/>
    </row>
    <row r="6" spans="1:8" ht="33" customHeight="1" x14ac:dyDescent="0.75">
      <c r="A6" s="207" t="s">
        <v>2</v>
      </c>
      <c r="B6" s="208"/>
      <c r="C6" s="207">
        <v>130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225</v>
      </c>
      <c r="C9" s="6"/>
      <c r="D9" s="13">
        <v>3.37</v>
      </c>
      <c r="E9" s="14">
        <v>4.2</v>
      </c>
      <c r="F9" s="14">
        <f>D9*E9</f>
        <v>14.154000000000002</v>
      </c>
      <c r="G9" s="14">
        <v>575</v>
      </c>
      <c r="H9" s="15">
        <f>G9*F9</f>
        <v>8138.5500000000011</v>
      </c>
    </row>
    <row r="10" spans="1:8" ht="51" x14ac:dyDescent="0.75">
      <c r="A10" s="12">
        <v>2</v>
      </c>
      <c r="B10" s="11" t="s">
        <v>225</v>
      </c>
      <c r="C10" s="6"/>
      <c r="D10" s="13">
        <f>27.61*0.3</f>
        <v>8.2829999999999995</v>
      </c>
      <c r="E10" s="14">
        <v>3.4</v>
      </c>
      <c r="F10" s="14">
        <f>E10*D10</f>
        <v>28.162199999999999</v>
      </c>
      <c r="G10" s="14">
        <v>575</v>
      </c>
      <c r="H10" s="15">
        <f t="shared" ref="H10:H11" si="0">G10*F10</f>
        <v>16193.264999999999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11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11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11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11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24331.815000000002</v>
      </c>
      <c r="K20" s="98">
        <f>F9+F10</f>
        <v>42.316200000000002</v>
      </c>
    </row>
    <row r="21" spans="1:11" ht="33" customHeight="1" x14ac:dyDescent="0.75">
      <c r="A21" s="201" t="str">
        <f>G3</f>
        <v xml:space="preserve">خرسانات 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11" ht="33" customHeight="1" x14ac:dyDescent="0.75">
      <c r="A22" s="201"/>
      <c r="B22" s="4" t="s">
        <v>8</v>
      </c>
      <c r="C22" s="194"/>
      <c r="D22" s="195"/>
      <c r="E22" s="195"/>
      <c r="F22" s="196" t="s">
        <v>21</v>
      </c>
      <c r="G22" s="196"/>
      <c r="H22" s="197"/>
    </row>
    <row r="23" spans="1:11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11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11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11" ht="33" customHeight="1" x14ac:dyDescent="0.75">
      <c r="A26" s="201"/>
      <c r="B26" s="4" t="s">
        <v>12</v>
      </c>
      <c r="C26" s="194">
        <v>0</v>
      </c>
      <c r="D26" s="195"/>
      <c r="E26" s="195"/>
      <c r="F26" s="196" t="s">
        <v>21</v>
      </c>
      <c r="G26" s="196"/>
      <c r="H26" s="197"/>
    </row>
    <row r="27" spans="1:11" ht="33" customHeight="1" x14ac:dyDescent="0.75">
      <c r="A27" s="201"/>
      <c r="B27" s="4" t="s">
        <v>13</v>
      </c>
      <c r="C27" s="194">
        <v>20000</v>
      </c>
      <c r="D27" s="195"/>
      <c r="E27" s="195"/>
      <c r="F27" s="196" t="s">
        <v>21</v>
      </c>
      <c r="G27" s="196"/>
      <c r="H27" s="197"/>
    </row>
    <row r="28" spans="1:11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11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11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11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honeticPr fontId="15" type="noConversion"/>
  <printOptions horizontalCentered="1" verticalCentered="1"/>
  <pageMargins left="0.25" right="0.25" top="0.75" bottom="0.75" header="0.3" footer="0.3"/>
  <pageSetup paperSize="9" scale="5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2.140625" style="1" customWidth="1"/>
    <col min="6" max="6" width="20.85546875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45505</v>
      </c>
      <c r="D3" s="219"/>
      <c r="E3" s="220"/>
      <c r="F3" s="10" t="s">
        <v>24</v>
      </c>
      <c r="G3" s="221" t="s">
        <v>121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45505</v>
      </c>
      <c r="H4" s="210"/>
    </row>
    <row r="5" spans="1:8" ht="34.9" customHeight="1" x14ac:dyDescent="0.75">
      <c r="A5" s="207" t="s">
        <v>1</v>
      </c>
      <c r="B5" s="208"/>
      <c r="C5" s="207" t="s">
        <v>148</v>
      </c>
      <c r="D5" s="209"/>
      <c r="E5" s="208"/>
      <c r="F5" s="10" t="s">
        <v>26</v>
      </c>
      <c r="G5" s="210">
        <v>45505</v>
      </c>
      <c r="H5" s="210"/>
    </row>
    <row r="6" spans="1:8" ht="33" customHeight="1" x14ac:dyDescent="0.75">
      <c r="A6" s="207" t="s">
        <v>2</v>
      </c>
      <c r="B6" s="208"/>
      <c r="C6" s="207">
        <v>129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224</v>
      </c>
      <c r="C9" s="6"/>
      <c r="D9" s="13">
        <v>1</v>
      </c>
      <c r="E9" s="14">
        <v>70</v>
      </c>
      <c r="F9" s="14">
        <f>E9*D9</f>
        <v>70</v>
      </c>
      <c r="G9" s="14">
        <v>2100</v>
      </c>
      <c r="H9" s="15">
        <f>G9*F9</f>
        <v>147000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147000</v>
      </c>
    </row>
    <row r="21" spans="1:8" ht="33" customHeight="1" x14ac:dyDescent="0.75">
      <c r="A21" s="201" t="str">
        <f>G3</f>
        <v xml:space="preserve">توريد اسمنت 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133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</f>
        <v>147000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7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B10" sqref="B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3.42578125" style="1" bestFit="1" customWidth="1"/>
    <col min="6" max="6" width="20.85546875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45505</v>
      </c>
      <c r="D3" s="219"/>
      <c r="E3" s="220"/>
      <c r="F3" s="10" t="s">
        <v>24</v>
      </c>
      <c r="G3" s="221" t="s">
        <v>44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45505</v>
      </c>
      <c r="H4" s="210"/>
    </row>
    <row r="5" spans="1:8" ht="34.9" customHeight="1" x14ac:dyDescent="0.75">
      <c r="A5" s="207" t="s">
        <v>1</v>
      </c>
      <c r="B5" s="208"/>
      <c r="C5" s="207" t="s">
        <v>38</v>
      </c>
      <c r="D5" s="209"/>
      <c r="E5" s="208"/>
      <c r="F5" s="10" t="s">
        <v>26</v>
      </c>
      <c r="G5" s="210">
        <v>45505</v>
      </c>
      <c r="H5" s="210"/>
    </row>
    <row r="6" spans="1:8" ht="33" customHeight="1" x14ac:dyDescent="0.75">
      <c r="A6" s="207" t="s">
        <v>2</v>
      </c>
      <c r="B6" s="208"/>
      <c r="C6" s="207">
        <v>128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29" t="s">
        <v>169</v>
      </c>
      <c r="C9" s="6"/>
      <c r="D9" s="13">
        <v>1</v>
      </c>
      <c r="E9" s="99">
        <v>107</v>
      </c>
      <c r="F9" s="99">
        <f>E9</f>
        <v>107</v>
      </c>
      <c r="G9" s="14">
        <v>230</v>
      </c>
      <c r="H9" s="15">
        <f>G9*F9</f>
        <v>24610</v>
      </c>
    </row>
    <row r="10" spans="1:8" ht="35.25" x14ac:dyDescent="0.75">
      <c r="A10" s="12">
        <v>2</v>
      </c>
      <c r="B10" s="129" t="s">
        <v>170</v>
      </c>
      <c r="C10" s="6"/>
      <c r="D10" s="13">
        <v>1</v>
      </c>
      <c r="E10" s="14">
        <v>124</v>
      </c>
      <c r="F10" s="14">
        <f t="shared" ref="F10" si="0">E10</f>
        <v>124</v>
      </c>
      <c r="G10" s="14">
        <v>155</v>
      </c>
      <c r="H10" s="15">
        <f t="shared" ref="H10:H11" si="1">G10*F10</f>
        <v>19220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>E11*-1</f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43830</v>
      </c>
    </row>
    <row r="21" spans="1:8" ht="33" customHeight="1" x14ac:dyDescent="0.75">
      <c r="A21" s="201" t="str">
        <f>G3</f>
        <v>تشوينات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43830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10" sqref="B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9" style="1" bestFit="1" customWidth="1"/>
    <col min="6" max="6" width="21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45498</v>
      </c>
      <c r="D3" s="219"/>
      <c r="E3" s="220"/>
      <c r="F3" s="10" t="s">
        <v>24</v>
      </c>
      <c r="G3" s="221" t="s">
        <v>41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45498</v>
      </c>
      <c r="H4" s="210"/>
    </row>
    <row r="5" spans="1:8" ht="34.9" customHeight="1" x14ac:dyDescent="0.75">
      <c r="A5" s="207" t="s">
        <v>1</v>
      </c>
      <c r="B5" s="208"/>
      <c r="C5" s="207" t="s">
        <v>71</v>
      </c>
      <c r="D5" s="209"/>
      <c r="E5" s="208"/>
      <c r="F5" s="10" t="s">
        <v>26</v>
      </c>
      <c r="G5" s="210">
        <v>45498</v>
      </c>
      <c r="H5" s="210"/>
    </row>
    <row r="6" spans="1:8" ht="33" customHeight="1" x14ac:dyDescent="0.75">
      <c r="A6" s="207" t="s">
        <v>2</v>
      </c>
      <c r="B6" s="208"/>
      <c r="C6" s="207">
        <v>67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46" t="s">
        <v>222</v>
      </c>
      <c r="C9" s="6"/>
      <c r="D9" s="13">
        <v>1</v>
      </c>
      <c r="E9" s="14">
        <v>1.355</v>
      </c>
      <c r="F9" s="14">
        <f>E9</f>
        <v>1.355</v>
      </c>
      <c r="G9" s="14">
        <v>39400</v>
      </c>
      <c r="H9" s="15">
        <f>G9*F9</f>
        <v>53387</v>
      </c>
    </row>
    <row r="10" spans="1:8" ht="35.25" x14ac:dyDescent="0.75">
      <c r="A10" s="12">
        <v>2</v>
      </c>
      <c r="B10" s="46" t="s">
        <v>223</v>
      </c>
      <c r="C10" s="6"/>
      <c r="D10" s="13">
        <v>1</v>
      </c>
      <c r="E10" s="14">
        <v>2.1</v>
      </c>
      <c r="F10" s="14">
        <f t="shared" ref="F10:F11" si="0">E10</f>
        <v>2.1</v>
      </c>
      <c r="G10" s="14">
        <v>40500</v>
      </c>
      <c r="H10" s="15">
        <f t="shared" ref="H10:H11" si="1">G10*F10</f>
        <v>85050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138437</v>
      </c>
    </row>
    <row r="21" spans="1:8" ht="33" customHeight="1" x14ac:dyDescent="0.75">
      <c r="A21" s="201" t="str">
        <f>G3</f>
        <v>توريد حديد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138437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8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7" zoomScale="70" zoomScaleNormal="100" zoomScaleSheetLayoutView="70" workbookViewId="0">
      <selection activeCell="H20" sqref="H2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3" style="1" customWidth="1"/>
    <col min="6" max="6" width="21.14062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45498</v>
      </c>
      <c r="D3" s="219"/>
      <c r="E3" s="220"/>
      <c r="F3" s="10" t="s">
        <v>24</v>
      </c>
      <c r="G3" s="221" t="s">
        <v>212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45498</v>
      </c>
      <c r="H4" s="210"/>
    </row>
    <row r="5" spans="1:8" ht="34.9" customHeight="1" x14ac:dyDescent="0.75">
      <c r="A5" s="207" t="s">
        <v>1</v>
      </c>
      <c r="B5" s="208"/>
      <c r="C5" s="207" t="s">
        <v>211</v>
      </c>
      <c r="D5" s="209"/>
      <c r="E5" s="208"/>
      <c r="F5" s="10" t="s">
        <v>26</v>
      </c>
      <c r="G5" s="210">
        <v>45498</v>
      </c>
      <c r="H5" s="210"/>
    </row>
    <row r="6" spans="1:8" ht="33" customHeight="1" x14ac:dyDescent="0.75">
      <c r="A6" s="207" t="s">
        <v>2</v>
      </c>
      <c r="B6" s="208"/>
      <c r="C6" s="207">
        <v>126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213</v>
      </c>
      <c r="C9" s="6"/>
      <c r="D9" s="13">
        <v>1</v>
      </c>
      <c r="E9" s="14">
        <v>12.5</v>
      </c>
      <c r="F9" s="14">
        <f>D9*E9</f>
        <v>12.5</v>
      </c>
      <c r="G9" s="14">
        <v>800</v>
      </c>
      <c r="H9" s="15">
        <f>G9*F9</f>
        <v>10000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10000</v>
      </c>
    </row>
    <row r="21" spans="1:8" ht="33" customHeight="1" x14ac:dyDescent="0.75">
      <c r="A21" s="201" t="s">
        <v>37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8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H20-C22</f>
        <v>10000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7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rightToLeft="1" view="pageBreakPreview" topLeftCell="A4" zoomScale="70" zoomScaleNormal="100" zoomScaleSheetLayoutView="70" workbookViewId="0">
      <selection activeCell="H9" sqref="H9:H2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4.7109375" style="1" customWidth="1"/>
    <col min="6" max="6" width="22.4257812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45498</v>
      </c>
      <c r="D3" s="219"/>
      <c r="E3" s="220"/>
      <c r="F3" s="10" t="s">
        <v>24</v>
      </c>
      <c r="G3" s="221" t="s">
        <v>113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45498</v>
      </c>
      <c r="H4" s="210"/>
    </row>
    <row r="5" spans="1:8" ht="34.9" customHeight="1" x14ac:dyDescent="0.75">
      <c r="A5" s="207" t="s">
        <v>1</v>
      </c>
      <c r="B5" s="208"/>
      <c r="C5" s="207" t="s">
        <v>50</v>
      </c>
      <c r="D5" s="209"/>
      <c r="E5" s="208"/>
      <c r="F5" s="10" t="s">
        <v>26</v>
      </c>
      <c r="G5" s="210">
        <v>45498</v>
      </c>
      <c r="H5" s="210"/>
    </row>
    <row r="6" spans="1:8" ht="33" customHeight="1" x14ac:dyDescent="0.75">
      <c r="A6" s="207" t="s">
        <v>2</v>
      </c>
      <c r="B6" s="208"/>
      <c r="C6" s="207">
        <v>125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214</v>
      </c>
      <c r="C9" s="6"/>
      <c r="D9" s="13">
        <v>1</v>
      </c>
      <c r="E9" s="14">
        <v>1</v>
      </c>
      <c r="F9" s="14">
        <f>E9*D9</f>
        <v>1</v>
      </c>
      <c r="G9" s="14">
        <v>3500</v>
      </c>
      <c r="H9" s="15">
        <f>G9*F9</f>
        <v>3500</v>
      </c>
    </row>
    <row r="10" spans="1:8" ht="35.25" x14ac:dyDescent="0.75">
      <c r="A10" s="12">
        <v>2</v>
      </c>
      <c r="B10" s="11" t="s">
        <v>215</v>
      </c>
      <c r="C10" s="6"/>
      <c r="D10" s="13">
        <v>1</v>
      </c>
      <c r="E10" s="14">
        <v>1</v>
      </c>
      <c r="F10" s="14">
        <f t="shared" ref="F10:F25" si="0">E10*D10</f>
        <v>1</v>
      </c>
      <c r="G10" s="14">
        <v>300</v>
      </c>
      <c r="H10" s="15">
        <f t="shared" ref="H10:H25" si="1">G10*F10</f>
        <v>300</v>
      </c>
    </row>
    <row r="11" spans="1:8" ht="35.25" x14ac:dyDescent="0.75">
      <c r="A11" s="12">
        <v>3</v>
      </c>
      <c r="B11" s="11" t="s">
        <v>131</v>
      </c>
      <c r="C11" s="6"/>
      <c r="D11" s="13">
        <v>1</v>
      </c>
      <c r="E11" s="14">
        <v>14</v>
      </c>
      <c r="F11" s="14">
        <f t="shared" si="0"/>
        <v>14</v>
      </c>
      <c r="G11" s="14">
        <v>575</v>
      </c>
      <c r="H11" s="15">
        <f t="shared" si="1"/>
        <v>8050</v>
      </c>
    </row>
    <row r="12" spans="1:8" ht="35.25" x14ac:dyDescent="0.75">
      <c r="A12" s="12">
        <v>4</v>
      </c>
      <c r="B12" s="11" t="s">
        <v>124</v>
      </c>
      <c r="C12" s="6"/>
      <c r="D12" s="13">
        <v>1</v>
      </c>
      <c r="E12" s="14">
        <v>575</v>
      </c>
      <c r="F12" s="14">
        <f t="shared" si="0"/>
        <v>575</v>
      </c>
      <c r="G12" s="14">
        <v>44</v>
      </c>
      <c r="H12" s="15">
        <f t="shared" si="1"/>
        <v>25300</v>
      </c>
    </row>
    <row r="13" spans="1:8" ht="35.25" x14ac:dyDescent="0.75">
      <c r="A13" s="12">
        <v>5</v>
      </c>
      <c r="B13" s="11" t="s">
        <v>216</v>
      </c>
      <c r="C13" s="6"/>
      <c r="D13" s="13">
        <v>1</v>
      </c>
      <c r="E13" s="14">
        <v>1</v>
      </c>
      <c r="F13" s="14">
        <f t="shared" si="0"/>
        <v>1</v>
      </c>
      <c r="G13" s="14">
        <v>50</v>
      </c>
      <c r="H13" s="15">
        <f t="shared" si="1"/>
        <v>50</v>
      </c>
    </row>
    <row r="14" spans="1:8" ht="35.25" x14ac:dyDescent="0.75">
      <c r="A14" s="12">
        <v>6</v>
      </c>
      <c r="B14" s="11" t="s">
        <v>217</v>
      </c>
      <c r="C14" s="16"/>
      <c r="D14" s="13">
        <v>1</v>
      </c>
      <c r="E14" s="14">
        <v>1</v>
      </c>
      <c r="F14" s="14">
        <f t="shared" si="0"/>
        <v>1</v>
      </c>
      <c r="G14" s="7">
        <v>100</v>
      </c>
      <c r="H14" s="15">
        <f t="shared" si="1"/>
        <v>100</v>
      </c>
    </row>
    <row r="15" spans="1:8" ht="33" customHeight="1" x14ac:dyDescent="0.75">
      <c r="A15" s="12">
        <v>7</v>
      </c>
      <c r="B15" s="5" t="s">
        <v>218</v>
      </c>
      <c r="C15" s="6"/>
      <c r="D15" s="13">
        <v>1</v>
      </c>
      <c r="E15" s="14">
        <v>1</v>
      </c>
      <c r="F15" s="14">
        <f t="shared" si="0"/>
        <v>1</v>
      </c>
      <c r="G15" s="7">
        <v>345</v>
      </c>
      <c r="H15" s="15">
        <f t="shared" si="1"/>
        <v>345</v>
      </c>
    </row>
    <row r="16" spans="1:8" ht="33" customHeight="1" x14ac:dyDescent="0.75">
      <c r="A16" s="12">
        <v>8</v>
      </c>
      <c r="B16" s="5" t="s">
        <v>145</v>
      </c>
      <c r="C16" s="6"/>
      <c r="D16" s="13">
        <v>1</v>
      </c>
      <c r="E16" s="14">
        <v>2</v>
      </c>
      <c r="F16" s="14">
        <f t="shared" si="0"/>
        <v>2</v>
      </c>
      <c r="G16" s="7">
        <v>100</v>
      </c>
      <c r="H16" s="15">
        <f t="shared" si="1"/>
        <v>200</v>
      </c>
    </row>
    <row r="17" spans="1:8" ht="33" customHeight="1" x14ac:dyDescent="0.75">
      <c r="A17" s="12">
        <v>9</v>
      </c>
      <c r="B17" s="5" t="s">
        <v>219</v>
      </c>
      <c r="C17" s="6"/>
      <c r="D17" s="13">
        <v>1</v>
      </c>
      <c r="E17" s="14">
        <v>1</v>
      </c>
      <c r="F17" s="14">
        <f t="shared" si="0"/>
        <v>1</v>
      </c>
      <c r="G17" s="7">
        <v>9150</v>
      </c>
      <c r="H17" s="15">
        <f t="shared" si="1"/>
        <v>9150</v>
      </c>
    </row>
    <row r="18" spans="1:8" ht="33" customHeight="1" x14ac:dyDescent="0.75">
      <c r="A18" s="12">
        <v>10</v>
      </c>
      <c r="B18" s="5" t="s">
        <v>220</v>
      </c>
      <c r="C18" s="6"/>
      <c r="D18" s="13">
        <v>1</v>
      </c>
      <c r="E18" s="14">
        <v>2</v>
      </c>
      <c r="F18" s="14">
        <f t="shared" si="0"/>
        <v>2</v>
      </c>
      <c r="G18" s="7">
        <v>900</v>
      </c>
      <c r="H18" s="15">
        <f t="shared" si="1"/>
        <v>1800</v>
      </c>
    </row>
    <row r="19" spans="1:8" ht="33" customHeight="1" x14ac:dyDescent="0.75">
      <c r="A19" s="12">
        <v>11</v>
      </c>
      <c r="B19" s="5" t="s">
        <v>158</v>
      </c>
      <c r="C19" s="6"/>
      <c r="D19" s="13">
        <v>1</v>
      </c>
      <c r="E19" s="14">
        <v>13</v>
      </c>
      <c r="F19" s="14">
        <f t="shared" si="0"/>
        <v>13</v>
      </c>
      <c r="G19" s="7">
        <v>240</v>
      </c>
      <c r="H19" s="15">
        <f t="shared" si="1"/>
        <v>3120</v>
      </c>
    </row>
    <row r="20" spans="1:8" ht="33" customHeight="1" x14ac:dyDescent="0.75">
      <c r="A20" s="12">
        <v>12</v>
      </c>
      <c r="B20" s="5" t="s">
        <v>221</v>
      </c>
      <c r="C20" s="6"/>
      <c r="D20" s="13">
        <v>1</v>
      </c>
      <c r="E20" s="14">
        <v>2</v>
      </c>
      <c r="F20" s="14">
        <f t="shared" si="0"/>
        <v>2</v>
      </c>
      <c r="G20" s="7">
        <v>800</v>
      </c>
      <c r="H20" s="15">
        <f t="shared" si="1"/>
        <v>1600</v>
      </c>
    </row>
    <row r="21" spans="1:8" ht="33" customHeight="1" x14ac:dyDescent="0.75">
      <c r="A21" s="12">
        <v>13</v>
      </c>
      <c r="B21" s="5"/>
      <c r="C21" s="6"/>
      <c r="D21" s="13">
        <v>1</v>
      </c>
      <c r="E21" s="14">
        <v>1</v>
      </c>
      <c r="F21" s="14">
        <f t="shared" si="0"/>
        <v>1</v>
      </c>
      <c r="G21" s="7"/>
      <c r="H21" s="15">
        <f t="shared" si="1"/>
        <v>0</v>
      </c>
    </row>
    <row r="22" spans="1:8" ht="33" customHeight="1" x14ac:dyDescent="0.75">
      <c r="A22" s="12">
        <v>14</v>
      </c>
      <c r="B22" s="5"/>
      <c r="C22" s="6"/>
      <c r="D22" s="13">
        <v>1</v>
      </c>
      <c r="E22" s="14">
        <v>1</v>
      </c>
      <c r="F22" s="14">
        <f t="shared" si="0"/>
        <v>1</v>
      </c>
      <c r="G22" s="7"/>
      <c r="H22" s="15">
        <f t="shared" si="1"/>
        <v>0</v>
      </c>
    </row>
    <row r="23" spans="1:8" ht="33" customHeight="1" x14ac:dyDescent="0.75">
      <c r="A23" s="12">
        <v>15</v>
      </c>
      <c r="B23" s="5"/>
      <c r="C23" s="6"/>
      <c r="D23" s="13">
        <v>1</v>
      </c>
      <c r="E23" s="14">
        <v>1</v>
      </c>
      <c r="F23" s="14">
        <f t="shared" si="0"/>
        <v>1</v>
      </c>
      <c r="G23" s="7"/>
      <c r="H23" s="15">
        <f t="shared" si="1"/>
        <v>0</v>
      </c>
    </row>
    <row r="24" spans="1:8" ht="33" customHeight="1" x14ac:dyDescent="0.75">
      <c r="A24" s="12">
        <v>16</v>
      </c>
      <c r="B24" s="5"/>
      <c r="C24" s="6"/>
      <c r="D24" s="13">
        <v>1</v>
      </c>
      <c r="E24" s="14">
        <v>1</v>
      </c>
      <c r="F24" s="14">
        <f t="shared" si="0"/>
        <v>1</v>
      </c>
      <c r="G24" s="7"/>
      <c r="H24" s="15">
        <f t="shared" si="1"/>
        <v>0</v>
      </c>
    </row>
    <row r="25" spans="1:8" ht="33" customHeight="1" x14ac:dyDescent="0.75">
      <c r="A25" s="12">
        <v>17</v>
      </c>
      <c r="B25" s="5"/>
      <c r="C25" s="6"/>
      <c r="D25" s="13">
        <v>1</v>
      </c>
      <c r="E25" s="14">
        <v>1</v>
      </c>
      <c r="F25" s="14">
        <f t="shared" si="0"/>
        <v>1</v>
      </c>
      <c r="G25" s="7"/>
      <c r="H25" s="15">
        <f t="shared" si="1"/>
        <v>0</v>
      </c>
    </row>
    <row r="26" spans="1:8" ht="33" customHeight="1" x14ac:dyDescent="0.75">
      <c r="A26" s="198" t="s">
        <v>16</v>
      </c>
      <c r="B26" s="199"/>
      <c r="C26" s="199"/>
      <c r="D26" s="199"/>
      <c r="E26" s="199"/>
      <c r="F26" s="199"/>
      <c r="G26" s="200"/>
      <c r="H26" s="142">
        <f>SUM(H9:H25)</f>
        <v>53515</v>
      </c>
    </row>
    <row r="27" spans="1:8" ht="33" customHeight="1" x14ac:dyDescent="0.75">
      <c r="A27" s="201" t="str">
        <f>G3</f>
        <v>نثريات موقع</v>
      </c>
      <c r="B27" s="4" t="s">
        <v>7</v>
      </c>
      <c r="C27" s="202"/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4" t="s">
        <v>40</v>
      </c>
      <c r="C28" s="194">
        <f>C27</f>
        <v>0</v>
      </c>
      <c r="D28" s="195"/>
      <c r="E28" s="195"/>
      <c r="F28" s="196" t="s">
        <v>21</v>
      </c>
      <c r="G28" s="196"/>
      <c r="H28" s="197"/>
    </row>
    <row r="29" spans="1:8" ht="33" customHeight="1" x14ac:dyDescent="0.75">
      <c r="A29" s="201"/>
      <c r="B29" s="4" t="s">
        <v>9</v>
      </c>
      <c r="C29" s="194">
        <f>C27*0%</f>
        <v>0</v>
      </c>
      <c r="D29" s="195"/>
      <c r="E29" s="195"/>
      <c r="F29" s="196" t="s">
        <v>21</v>
      </c>
      <c r="G29" s="196"/>
      <c r="H29" s="197"/>
    </row>
    <row r="30" spans="1:8" ht="33" customHeight="1" x14ac:dyDescent="0.75">
      <c r="A30" s="201"/>
      <c r="B30" s="4" t="s">
        <v>10</v>
      </c>
      <c r="C30" s="194">
        <f>C27*0%</f>
        <v>0</v>
      </c>
      <c r="D30" s="195"/>
      <c r="E30" s="195"/>
      <c r="F30" s="196" t="s">
        <v>21</v>
      </c>
      <c r="G30" s="196"/>
      <c r="H30" s="197"/>
    </row>
    <row r="31" spans="1:8" ht="33" customHeight="1" x14ac:dyDescent="0.75">
      <c r="A31" s="201"/>
      <c r="B31" s="4" t="s">
        <v>11</v>
      </c>
      <c r="C31" s="194"/>
      <c r="D31" s="195"/>
      <c r="E31" s="195"/>
      <c r="F31" s="196" t="s">
        <v>21</v>
      </c>
      <c r="G31" s="196"/>
      <c r="H31" s="197"/>
    </row>
    <row r="32" spans="1:8" ht="33" customHeight="1" x14ac:dyDescent="0.75">
      <c r="A32" s="201"/>
      <c r="B32" s="4" t="s">
        <v>12</v>
      </c>
      <c r="C32" s="194"/>
      <c r="D32" s="195"/>
      <c r="E32" s="195"/>
      <c r="F32" s="196" t="s">
        <v>21</v>
      </c>
      <c r="G32" s="196"/>
      <c r="H32" s="197"/>
    </row>
    <row r="33" spans="1:8" ht="33" customHeight="1" x14ac:dyDescent="0.75">
      <c r="A33" s="201"/>
      <c r="B33" s="4" t="s">
        <v>13</v>
      </c>
      <c r="C33" s="194">
        <f>H26-C32</f>
        <v>53515</v>
      </c>
      <c r="D33" s="195"/>
      <c r="E33" s="195"/>
      <c r="F33" s="196" t="s">
        <v>21</v>
      </c>
      <c r="G33" s="196"/>
      <c r="H33" s="197"/>
    </row>
    <row r="34" spans="1:8" ht="33" customHeight="1" x14ac:dyDescent="0.75">
      <c r="A34" s="201"/>
      <c r="B34" s="203" t="s">
        <v>17</v>
      </c>
      <c r="C34" s="203"/>
      <c r="D34" s="203"/>
      <c r="E34" s="203"/>
      <c r="F34" s="203"/>
      <c r="G34" s="203"/>
      <c r="H34" s="203"/>
    </row>
    <row r="35" spans="1:8" ht="99.6" customHeight="1" x14ac:dyDescent="0.75">
      <c r="A35" s="201"/>
      <c r="B35" s="204" t="s">
        <v>18</v>
      </c>
      <c r="C35" s="204"/>
      <c r="D35" s="204"/>
      <c r="E35" s="204"/>
      <c r="F35" s="204"/>
      <c r="G35" s="204"/>
      <c r="H35" s="204"/>
    </row>
    <row r="36" spans="1:8" ht="90" customHeight="1" x14ac:dyDescent="0.75">
      <c r="A36" s="201"/>
      <c r="B36" s="204" t="s">
        <v>33</v>
      </c>
      <c r="C36" s="204"/>
      <c r="D36" s="204"/>
      <c r="E36" s="204"/>
      <c r="F36" s="204"/>
      <c r="G36" s="204"/>
      <c r="H36" s="204"/>
    </row>
    <row r="37" spans="1:8" ht="33" customHeight="1" x14ac:dyDescent="0.75">
      <c r="A37" s="3"/>
      <c r="B37" s="3"/>
      <c r="C37" s="3"/>
      <c r="D37" s="3"/>
      <c r="E37" s="3"/>
      <c r="F37" s="3"/>
      <c r="G37" s="3"/>
      <c r="H37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1:H31"/>
    <mergeCell ref="C32:E32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2:H32"/>
    <mergeCell ref="C33:E33"/>
    <mergeCell ref="F33:H33"/>
    <mergeCell ref="A26:G26"/>
    <mergeCell ref="A27:A36"/>
    <mergeCell ref="C27:E27"/>
    <mergeCell ref="F27:H27"/>
    <mergeCell ref="C28:E28"/>
    <mergeCell ref="F28:H28"/>
    <mergeCell ref="C29:E29"/>
    <mergeCell ref="F29:H29"/>
    <mergeCell ref="C30:E30"/>
    <mergeCell ref="F30:H30"/>
    <mergeCell ref="B34:H34"/>
    <mergeCell ref="B35:H35"/>
    <mergeCell ref="B36:H36"/>
    <mergeCell ref="C31:E31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rightToLeft="1" tabSelected="1" view="pageBreakPreview" zoomScaleNormal="145" zoomScaleSheetLayoutView="100" workbookViewId="0">
      <pane ySplit="1" topLeftCell="A44" activePane="bottomLeft" state="frozen"/>
      <selection pane="bottomLeft" activeCell="J7" sqref="J7"/>
    </sheetView>
  </sheetViews>
  <sheetFormatPr defaultColWidth="8.85546875" defaultRowHeight="15" x14ac:dyDescent="0.25"/>
  <cols>
    <col min="1" max="1" width="3.42578125" style="135" customWidth="1"/>
    <col min="2" max="2" width="18.28515625" style="140" bestFit="1" customWidth="1"/>
    <col min="3" max="3" width="18.85546875" style="140" bestFit="1" customWidth="1"/>
    <col min="4" max="4" width="27.7109375" style="135" bestFit="1" customWidth="1"/>
    <col min="5" max="5" width="30" style="135" bestFit="1" customWidth="1"/>
    <col min="6" max="7" width="19.140625" style="135" bestFit="1" customWidth="1"/>
    <col min="8" max="8" width="14.7109375" style="135" bestFit="1" customWidth="1"/>
    <col min="9" max="16384" width="8.85546875" style="135"/>
  </cols>
  <sheetData>
    <row r="1" spans="1:8" ht="23.25" x14ac:dyDescent="0.35">
      <c r="A1" s="130"/>
      <c r="B1" s="131" t="s">
        <v>46</v>
      </c>
      <c r="C1" s="132" t="s">
        <v>51</v>
      </c>
      <c r="D1" s="49" t="s">
        <v>47</v>
      </c>
      <c r="E1" s="49" t="s">
        <v>48</v>
      </c>
      <c r="F1" s="49" t="s">
        <v>80</v>
      </c>
      <c r="G1" s="133" t="s">
        <v>81</v>
      </c>
      <c r="H1" s="134" t="s">
        <v>82</v>
      </c>
    </row>
    <row r="2" spans="1:8" ht="23.25" x14ac:dyDescent="0.35">
      <c r="A2" s="130"/>
      <c r="B2" s="136" t="s">
        <v>130</v>
      </c>
      <c r="C2" s="137"/>
      <c r="D2" s="119"/>
      <c r="E2" s="119"/>
      <c r="F2" s="119">
        <v>12322909</v>
      </c>
      <c r="G2" s="138">
        <v>12194256.199999999</v>
      </c>
      <c r="H2" s="52">
        <f>F2-G2</f>
        <v>128652.80000000075</v>
      </c>
    </row>
    <row r="3" spans="1:8" ht="23.25" x14ac:dyDescent="0.35">
      <c r="A3" s="130"/>
      <c r="B3" s="91" t="s">
        <v>255</v>
      </c>
      <c r="C3" s="92">
        <f>'مستخلص 101'!C3</f>
        <v>45476</v>
      </c>
      <c r="D3" s="50" t="str">
        <f>'مستخلص 101'!G3</f>
        <v>نثريات موقع</v>
      </c>
      <c r="E3" s="50" t="str">
        <f>'مستخلص 101'!C5</f>
        <v>الموقع</v>
      </c>
      <c r="F3" s="51">
        <f>'مستخلص 101'!H19</f>
        <v>8950</v>
      </c>
      <c r="G3" s="93">
        <f>'مستخلص 101'!C26</f>
        <v>8950</v>
      </c>
      <c r="H3" s="52">
        <f>F3-G3</f>
        <v>0</v>
      </c>
    </row>
    <row r="4" spans="1:8" ht="23.25" x14ac:dyDescent="0.35">
      <c r="A4" s="130"/>
      <c r="B4" s="91" t="s">
        <v>256</v>
      </c>
      <c r="C4" s="92">
        <f>'مستخلص (102)'!C3:E3</f>
        <v>45484</v>
      </c>
      <c r="D4" s="50" t="str">
        <f>'مستخلص (102)'!G3</f>
        <v>توريدات كهربية</v>
      </c>
      <c r="E4" s="50" t="str">
        <f>'مستخلص (102)'!C5</f>
        <v>محمود مخلوف</v>
      </c>
      <c r="F4" s="51">
        <f>'مستخلص (102)'!H19</f>
        <v>27020</v>
      </c>
      <c r="G4" s="93">
        <f>'مستخلص (102)'!C26</f>
        <v>27020</v>
      </c>
      <c r="H4" s="52">
        <f t="shared" ref="H4:H52" si="0">F4-G4</f>
        <v>0</v>
      </c>
    </row>
    <row r="5" spans="1:8" ht="23.25" x14ac:dyDescent="0.35">
      <c r="A5" s="130"/>
      <c r="B5" s="91" t="s">
        <v>257</v>
      </c>
      <c r="C5" s="92">
        <f>'مستخلص (103)'!C3:E3</f>
        <v>45484</v>
      </c>
      <c r="D5" s="50" t="str">
        <f>'مستخلص (103)'!G3</f>
        <v>توريد حديد</v>
      </c>
      <c r="E5" s="50" t="str">
        <f>'مستخلص (103)'!C5</f>
        <v xml:space="preserve">محمد على </v>
      </c>
      <c r="F5" s="51">
        <f>'مستخلص (103)'!H19</f>
        <v>166255</v>
      </c>
      <c r="G5" s="93">
        <f>'مستخلص (103)'!C26</f>
        <v>166255</v>
      </c>
      <c r="H5" s="52">
        <f t="shared" si="0"/>
        <v>0</v>
      </c>
    </row>
    <row r="6" spans="1:8" ht="23.25" x14ac:dyDescent="0.35">
      <c r="A6" s="130"/>
      <c r="B6" s="91" t="s">
        <v>258</v>
      </c>
      <c r="C6" s="92">
        <f>'مستخلص (104)'!C3:E3</f>
        <v>45484</v>
      </c>
      <c r="D6" s="50" t="str">
        <f>'مستخلص (104)'!G3</f>
        <v>اعمال كهربية</v>
      </c>
      <c r="E6" s="50" t="str">
        <f>'مستخلص (104)'!C5</f>
        <v>احمد حسين</v>
      </c>
      <c r="F6" s="51">
        <f>'مستخلص (104)'!H20</f>
        <v>18460</v>
      </c>
      <c r="G6" s="93">
        <f>'مستخلص (104)'!C27</f>
        <v>18460</v>
      </c>
      <c r="H6" s="52">
        <f t="shared" si="0"/>
        <v>0</v>
      </c>
    </row>
    <row r="7" spans="1:8" ht="23.25" x14ac:dyDescent="0.35">
      <c r="A7" s="130"/>
      <c r="B7" s="91" t="s">
        <v>259</v>
      </c>
      <c r="C7" s="92">
        <f>'مستخلص (105)'!C3:E3</f>
        <v>45484</v>
      </c>
      <c r="D7" s="50" t="str">
        <f>'مستخلص (105)'!G3</f>
        <v>تشوينات</v>
      </c>
      <c r="E7" s="50" t="str">
        <f>'مستخلص (105)'!C5</f>
        <v xml:space="preserve">محمود فودة </v>
      </c>
      <c r="F7" s="51">
        <f>'مستخلص (105)'!H20</f>
        <v>12300</v>
      </c>
      <c r="G7" s="93">
        <f>'مستخلص (105)'!C27</f>
        <v>12300</v>
      </c>
      <c r="H7" s="52">
        <f t="shared" si="0"/>
        <v>0</v>
      </c>
    </row>
    <row r="8" spans="1:8" ht="23.25" x14ac:dyDescent="0.35">
      <c r="A8" s="130"/>
      <c r="B8" s="91" t="s">
        <v>260</v>
      </c>
      <c r="C8" s="92">
        <f>'مستخلص (106)'!C3:E3</f>
        <v>45484</v>
      </c>
      <c r="D8" s="50" t="str">
        <f>'مستخلص (106)'!G3</f>
        <v>خرسانات</v>
      </c>
      <c r="E8" s="50" t="str">
        <f>'مستخلص (106)'!C5</f>
        <v>عيد عويس</v>
      </c>
      <c r="F8" s="51">
        <f>'مستخلص (106)'!H19</f>
        <v>152375</v>
      </c>
      <c r="G8" s="93">
        <f>'مستخلص (106)'!C26</f>
        <v>110000</v>
      </c>
      <c r="H8" s="52">
        <f t="shared" si="0"/>
        <v>42375</v>
      </c>
    </row>
    <row r="9" spans="1:8" ht="23.25" x14ac:dyDescent="0.35">
      <c r="A9" s="130"/>
      <c r="B9" s="91" t="s">
        <v>261</v>
      </c>
      <c r="C9" s="92">
        <f>'مستخلص (107)'!C3:E3</f>
        <v>45484</v>
      </c>
      <c r="D9" s="50" t="str">
        <f>'مستخلص (107)'!G3</f>
        <v>تشوينات</v>
      </c>
      <c r="E9" s="50" t="str">
        <f>'مستخلص (107)'!C5</f>
        <v>احمد وليد</v>
      </c>
      <c r="F9" s="51">
        <f>'مستخلص (107)'!H20</f>
        <v>54670</v>
      </c>
      <c r="G9" s="93">
        <f>'مستخلص (107)'!C27</f>
        <v>54670</v>
      </c>
      <c r="H9" s="52">
        <f t="shared" si="0"/>
        <v>0</v>
      </c>
    </row>
    <row r="10" spans="1:8" ht="23.25" x14ac:dyDescent="0.35">
      <c r="A10" s="130"/>
      <c r="B10" s="91" t="s">
        <v>262</v>
      </c>
      <c r="C10" s="92">
        <f>'مستخلص (108)'!C3:E3</f>
        <v>45484</v>
      </c>
      <c r="D10" s="50" t="str">
        <f>'مستخلص (108)'!G3</f>
        <v>توريد احلال</v>
      </c>
      <c r="E10" s="50" t="str">
        <f>'مستخلص (108)'!C5</f>
        <v xml:space="preserve">احمد وليد </v>
      </c>
      <c r="F10" s="51">
        <f>'مستخلص (108)'!H20</f>
        <v>18200</v>
      </c>
      <c r="G10" s="93">
        <f>'مستخلص (108)'!C27</f>
        <v>18200</v>
      </c>
      <c r="H10" s="52">
        <f t="shared" si="0"/>
        <v>0</v>
      </c>
    </row>
    <row r="11" spans="1:8" ht="23.25" x14ac:dyDescent="0.35">
      <c r="A11" s="130"/>
      <c r="B11" s="91" t="s">
        <v>263</v>
      </c>
      <c r="C11" s="92">
        <f>'مستخلص (109)'!C3:E3</f>
        <v>45484</v>
      </c>
      <c r="D11" s="50" t="str">
        <f>'مستخلص (109)'!G3</f>
        <v>نثريات الموقع</v>
      </c>
      <c r="E11" s="50" t="str">
        <f>'مستخلص (109)'!C5</f>
        <v>الموقع</v>
      </c>
      <c r="F11" s="51">
        <f>'مستخلص (109)'!H22</f>
        <v>21095</v>
      </c>
      <c r="G11" s="93">
        <f>'مستخلص (109)'!C29</f>
        <v>21095</v>
      </c>
      <c r="H11" s="52">
        <f t="shared" si="0"/>
        <v>0</v>
      </c>
    </row>
    <row r="12" spans="1:8" ht="23.25" x14ac:dyDescent="0.35">
      <c r="A12" s="130"/>
      <c r="B12" s="91" t="s">
        <v>264</v>
      </c>
      <c r="C12" s="92">
        <f>'مستخلص (110)'!C3:E3</f>
        <v>45484</v>
      </c>
      <c r="D12" s="53" t="str">
        <f>'مستخلص (110)'!G3</f>
        <v>خرسانات</v>
      </c>
      <c r="E12" s="53" t="str">
        <f>'مستخلص (110)'!C5</f>
        <v>عيد عويس</v>
      </c>
      <c r="F12" s="51">
        <f>'مستخلص (110)'!H17</f>
        <v>11041.199999999999</v>
      </c>
      <c r="G12" s="93">
        <f>'مستخلص (110)'!C24</f>
        <v>10000</v>
      </c>
      <c r="H12" s="52">
        <f t="shared" si="0"/>
        <v>1041.1999999999989</v>
      </c>
    </row>
    <row r="13" spans="1:8" ht="23.25" x14ac:dyDescent="0.35">
      <c r="A13" s="130"/>
      <c r="B13" s="91" t="s">
        <v>265</v>
      </c>
      <c r="C13" s="92">
        <f>'مستخلص (111)'!C3:E3</f>
        <v>45484</v>
      </c>
      <c r="D13" s="50" t="str">
        <f>'مستخلص (111)'!G3</f>
        <v>خرسانات</v>
      </c>
      <c r="E13" s="50" t="str">
        <f>'مستخلص (111)'!C5</f>
        <v>عيد عويس</v>
      </c>
      <c r="F13" s="51">
        <f>'مستخلص (111)'!H20</f>
        <v>3792</v>
      </c>
      <c r="G13" s="93">
        <f>'مستخلص (111)'!C27</f>
        <v>3700</v>
      </c>
      <c r="H13" s="52">
        <f t="shared" si="0"/>
        <v>92</v>
      </c>
    </row>
    <row r="14" spans="1:8" ht="23.25" x14ac:dyDescent="0.35">
      <c r="A14" s="130"/>
      <c r="B14" s="91" t="s">
        <v>266</v>
      </c>
      <c r="C14" s="92">
        <f>'مستخلص (112)'!C3:E3</f>
        <v>45491</v>
      </c>
      <c r="D14" s="50" t="str">
        <f>'مستخلص (112)'!G3</f>
        <v>توريد حديد</v>
      </c>
      <c r="E14" s="50" t="str">
        <f>'مستخلص (112)'!C5</f>
        <v xml:space="preserve">محمد على </v>
      </c>
      <c r="F14" s="51">
        <f>'مستخلص (112)'!H20</f>
        <v>410602.5</v>
      </c>
      <c r="G14" s="93">
        <f>'مستخلص (112)'!C27</f>
        <v>410602.5</v>
      </c>
      <c r="H14" s="52">
        <f t="shared" si="0"/>
        <v>0</v>
      </c>
    </row>
    <row r="15" spans="1:8" ht="23.25" x14ac:dyDescent="0.35">
      <c r="A15" s="130"/>
      <c r="B15" s="91" t="s">
        <v>267</v>
      </c>
      <c r="C15" s="92">
        <f>'مستخلص (113)'!C3:E3</f>
        <v>45491</v>
      </c>
      <c r="D15" s="50" t="str">
        <f>'مستخلص (113)'!G3</f>
        <v>توريد اسمنت</v>
      </c>
      <c r="E15" s="50" t="str">
        <f>'مستخلص (113)'!C5</f>
        <v xml:space="preserve">على كشرى </v>
      </c>
      <c r="F15" s="51">
        <f>'مستخلص (113)'!H20</f>
        <v>42000</v>
      </c>
      <c r="G15" s="93">
        <f>'مستخلص (113)'!C27</f>
        <v>42000</v>
      </c>
      <c r="H15" s="52">
        <f t="shared" si="0"/>
        <v>0</v>
      </c>
    </row>
    <row r="16" spans="1:8" ht="23.25" x14ac:dyDescent="0.35">
      <c r="A16" s="130"/>
      <c r="B16" s="91" t="s">
        <v>268</v>
      </c>
      <c r="C16" s="92">
        <f>'مستخلص (114)'!C3:E3</f>
        <v>45431</v>
      </c>
      <c r="D16" s="50" t="str">
        <f>'مستخلص (114)'!G3</f>
        <v xml:space="preserve">محطة الطاقة الشمسية </v>
      </c>
      <c r="E16" s="50" t="str">
        <f>'مستخلص (114)'!C5</f>
        <v>م محمود كمال عبد الجواد</v>
      </c>
      <c r="F16" s="51">
        <f>'مستخلص (114)'!H20</f>
        <v>60000</v>
      </c>
      <c r="G16" s="93">
        <f>'مستخلص (114)'!C27</f>
        <v>60000</v>
      </c>
      <c r="H16" s="52">
        <f t="shared" si="0"/>
        <v>0</v>
      </c>
    </row>
    <row r="17" spans="1:8" ht="23.25" x14ac:dyDescent="0.35">
      <c r="A17" s="130"/>
      <c r="B17" s="91" t="s">
        <v>269</v>
      </c>
      <c r="C17" s="92">
        <f>'مستخلص (115)'!C3:E3</f>
        <v>45491</v>
      </c>
      <c r="D17" s="50" t="str">
        <f>'مستخلص (115)'!G3</f>
        <v xml:space="preserve">خرسانات </v>
      </c>
      <c r="E17" s="50" t="str">
        <f>'مستخلص (115)'!C5</f>
        <v xml:space="preserve">عيد عويس </v>
      </c>
      <c r="F17" s="51">
        <f>'مستخلص (115)'!H20</f>
        <v>44801.124999999993</v>
      </c>
      <c r="G17" s="93">
        <f>'مستخلص (115)'!C27</f>
        <v>40000</v>
      </c>
      <c r="H17" s="52">
        <f t="shared" si="0"/>
        <v>4801.1249999999927</v>
      </c>
    </row>
    <row r="18" spans="1:8" ht="23.25" x14ac:dyDescent="0.35">
      <c r="A18" s="130"/>
      <c r="B18" s="91" t="s">
        <v>270</v>
      </c>
      <c r="C18" s="92">
        <f>'مستخلص (116)'!C3:E3</f>
        <v>45491</v>
      </c>
      <c r="D18" s="50" t="str">
        <f>'مستخلص (116)'!G3</f>
        <v xml:space="preserve">تشوينات </v>
      </c>
      <c r="E18" s="50" t="str">
        <f>'مستخلص (116)'!C5</f>
        <v>احمد وليد</v>
      </c>
      <c r="F18" s="51">
        <f>'مستخلص (116)'!H20</f>
        <v>33220</v>
      </c>
      <c r="G18" s="93">
        <f>'مستخلص (116)'!C27</f>
        <v>33220</v>
      </c>
      <c r="H18" s="52">
        <f t="shared" si="0"/>
        <v>0</v>
      </c>
    </row>
    <row r="19" spans="1:8" ht="23.25" x14ac:dyDescent="0.35">
      <c r="A19" s="130"/>
      <c r="B19" s="91" t="s">
        <v>271</v>
      </c>
      <c r="C19" s="92">
        <f>'مستخلص (117)'!C3:E3</f>
        <v>45491</v>
      </c>
      <c r="D19" s="50" t="str">
        <f>'مستخلص (117)'!G3</f>
        <v>نثريات موقع</v>
      </c>
      <c r="E19" s="50" t="str">
        <f>'مستخلص (117)'!C5</f>
        <v>الموقع</v>
      </c>
      <c r="F19" s="51">
        <f>'مستخلص (117)'!H27</f>
        <v>18800</v>
      </c>
      <c r="G19" s="93">
        <f>'مستخلص (117)'!C34</f>
        <v>18800</v>
      </c>
      <c r="H19" s="52">
        <f t="shared" si="0"/>
        <v>0</v>
      </c>
    </row>
    <row r="20" spans="1:8" ht="23.25" x14ac:dyDescent="0.35">
      <c r="A20" s="130"/>
      <c r="B20" s="91" t="s">
        <v>272</v>
      </c>
      <c r="C20" s="92">
        <f>'مستخلص (118)'!C3:E3</f>
        <v>45491</v>
      </c>
      <c r="D20" s="50" t="str">
        <f>'مستخلص (118)'!G3</f>
        <v xml:space="preserve">توريد طوب </v>
      </c>
      <c r="E20" s="50" t="str">
        <f>'مستخلص (118)'!C5</f>
        <v xml:space="preserve">عينات </v>
      </c>
      <c r="F20" s="51">
        <f>'مستخلص (118)'!H22</f>
        <v>23125</v>
      </c>
      <c r="G20" s="93">
        <f>'مستخلص (118)'!C29</f>
        <v>23125</v>
      </c>
      <c r="H20" s="52">
        <f t="shared" si="0"/>
        <v>0</v>
      </c>
    </row>
    <row r="21" spans="1:8" ht="23.25" x14ac:dyDescent="0.35">
      <c r="A21" s="130"/>
      <c r="B21" s="91" t="s">
        <v>273</v>
      </c>
      <c r="C21" s="92">
        <f>'مستخلص (119)'!C3:E3</f>
        <v>45491</v>
      </c>
      <c r="D21" s="50" t="str">
        <f>'مستخلص (119)'!G3</f>
        <v xml:space="preserve">توريدات كهربية </v>
      </c>
      <c r="E21" s="50" t="str">
        <f>'مستخلص (119)'!C5</f>
        <v>محمود مخلوف</v>
      </c>
      <c r="F21" s="51">
        <f>'مستخلص (119)'!H19</f>
        <v>18365</v>
      </c>
      <c r="G21" s="93">
        <f>'مستخلص (119)'!C26</f>
        <v>18365</v>
      </c>
      <c r="H21" s="52">
        <f t="shared" si="0"/>
        <v>0</v>
      </c>
    </row>
    <row r="22" spans="1:8" ht="23.25" x14ac:dyDescent="0.35">
      <c r="A22" s="130"/>
      <c r="B22" s="91" t="s">
        <v>274</v>
      </c>
      <c r="C22" s="92">
        <f>'مستخلص (120)'!C3:E3</f>
        <v>45498</v>
      </c>
      <c r="D22" s="50" t="str">
        <f>'مستخلص (120)'!G3</f>
        <v>خرسانات</v>
      </c>
      <c r="E22" s="50" t="str">
        <f>'مستخلص (120)'!C5</f>
        <v xml:space="preserve">عيد عويس </v>
      </c>
      <c r="F22" s="51">
        <f>'مستخلص (120)'!H20</f>
        <v>37375</v>
      </c>
      <c r="G22" s="93">
        <f>'مستخلص (120)'!C27</f>
        <v>35000</v>
      </c>
      <c r="H22" s="52">
        <f t="shared" si="0"/>
        <v>2375</v>
      </c>
    </row>
    <row r="23" spans="1:8" ht="23.25" x14ac:dyDescent="0.35">
      <c r="A23" s="130"/>
      <c r="B23" s="91" t="s">
        <v>275</v>
      </c>
      <c r="C23" s="92">
        <f>'مستخلص (122)'!C6:E6</f>
        <v>122</v>
      </c>
      <c r="D23" s="50" t="str">
        <f>'مستخلص (122)'!G3</f>
        <v>توريد احلال</v>
      </c>
      <c r="E23" s="50" t="str">
        <f>'مستخلص (122)'!C5</f>
        <v>احمد وليد</v>
      </c>
      <c r="F23" s="51">
        <f>'مستخلص (122)'!H20</f>
        <v>29400</v>
      </c>
      <c r="G23" s="93">
        <f>'مستخلص (122)'!C27</f>
        <v>29400</v>
      </c>
      <c r="H23" s="52">
        <f t="shared" si="0"/>
        <v>0</v>
      </c>
    </row>
    <row r="24" spans="1:8" ht="23.25" x14ac:dyDescent="0.35">
      <c r="A24" s="130"/>
      <c r="B24" s="91" t="s">
        <v>276</v>
      </c>
      <c r="C24" s="92">
        <f>'مستخلص (121)'!C3:E3</f>
        <v>45498</v>
      </c>
      <c r="D24" s="50" t="str">
        <f>'مستخلص (121)'!G3</f>
        <v>تشوينات</v>
      </c>
      <c r="E24" s="50" t="str">
        <f>'مستخلص (121)'!C5</f>
        <v>احمد وليد</v>
      </c>
      <c r="F24" s="51">
        <f>'مستخلص (121)'!H20</f>
        <v>52100</v>
      </c>
      <c r="G24" s="93">
        <f>'مستخلص (121)'!C27</f>
        <v>52100</v>
      </c>
      <c r="H24" s="52">
        <f t="shared" si="0"/>
        <v>0</v>
      </c>
    </row>
    <row r="25" spans="1:8" ht="23.25" x14ac:dyDescent="0.35">
      <c r="A25" s="130"/>
      <c r="B25" s="91" t="s">
        <v>277</v>
      </c>
      <c r="C25" s="92">
        <f>'مستخلص (123)'!C3:E3</f>
        <v>45498</v>
      </c>
      <c r="D25" s="50" t="str">
        <f>'مستخلص (123)'!G3</f>
        <v>توريد طوب</v>
      </c>
      <c r="E25" s="50" t="str">
        <f>'مستخلص (123)'!C5</f>
        <v>عينات</v>
      </c>
      <c r="F25" s="51">
        <f>'مستخلص (123)'!H21</f>
        <v>37410</v>
      </c>
      <c r="G25" s="93">
        <f>'مستخلص (123)'!C28</f>
        <v>37410</v>
      </c>
      <c r="H25" s="52">
        <f t="shared" si="0"/>
        <v>0</v>
      </c>
    </row>
    <row r="26" spans="1:8" ht="23.25" x14ac:dyDescent="0.35">
      <c r="A26" s="130"/>
      <c r="B26" s="91" t="s">
        <v>278</v>
      </c>
      <c r="C26" s="92">
        <f>'مستخلص (124)'!C3:E3</f>
        <v>45498</v>
      </c>
      <c r="D26" s="53" t="str">
        <f>'مستخلص (124)'!G3</f>
        <v xml:space="preserve">توريد ردم </v>
      </c>
      <c r="E26" s="53" t="str">
        <f>'مستخلص (124)'!C5</f>
        <v>حمدى حماد</v>
      </c>
      <c r="F26" s="51">
        <f>'مستخلص (124)'!H17</f>
        <v>16172</v>
      </c>
      <c r="G26" s="93">
        <f>'مستخلص (124)'!C24</f>
        <v>16172</v>
      </c>
      <c r="H26" s="52">
        <f t="shared" si="0"/>
        <v>0</v>
      </c>
    </row>
    <row r="27" spans="1:8" ht="23.25" x14ac:dyDescent="0.35">
      <c r="A27" s="130"/>
      <c r="B27" s="91" t="s">
        <v>279</v>
      </c>
      <c r="C27" s="92">
        <f>'مستخلص (125)'!C3:E3</f>
        <v>45498</v>
      </c>
      <c r="D27" s="94" t="str">
        <f>'مستخلص (125)'!G3</f>
        <v>نثريات موقع</v>
      </c>
      <c r="E27" s="94" t="str">
        <f>'مستخلص (125)'!C5</f>
        <v>نثريات</v>
      </c>
      <c r="F27" s="95">
        <f>'مستخلص (125)'!H26</f>
        <v>53515</v>
      </c>
      <c r="G27" s="93">
        <f>'مستخلص (125)'!C33</f>
        <v>53515</v>
      </c>
      <c r="H27" s="52">
        <f t="shared" si="0"/>
        <v>0</v>
      </c>
    </row>
    <row r="28" spans="1:8" ht="23.25" x14ac:dyDescent="0.35">
      <c r="B28" s="91" t="s">
        <v>280</v>
      </c>
      <c r="C28" s="92">
        <f>'مستخلص (126)'!C3:E3</f>
        <v>45498</v>
      </c>
      <c r="D28" s="50" t="str">
        <f>'مستخلص (126)'!G3</f>
        <v xml:space="preserve">اعمال المبانى </v>
      </c>
      <c r="E28" s="50" t="str">
        <f>'مستخلص (126)'!C5</f>
        <v xml:space="preserve">توبة البنا </v>
      </c>
      <c r="F28" s="51">
        <f>'مستخلص (126)'!H20</f>
        <v>10000</v>
      </c>
      <c r="G28" s="93">
        <f>'مستخلص (126)'!C27</f>
        <v>10000</v>
      </c>
      <c r="H28" s="52">
        <f t="shared" si="0"/>
        <v>0</v>
      </c>
    </row>
    <row r="29" spans="1:8" ht="23.25" x14ac:dyDescent="0.35">
      <c r="B29" s="91" t="s">
        <v>281</v>
      </c>
      <c r="C29" s="92">
        <f>'مستخلص (127)'!C3:E3</f>
        <v>45498</v>
      </c>
      <c r="D29" s="50" t="str">
        <f>'مستخلص (127)'!G3</f>
        <v>توريد حديد</v>
      </c>
      <c r="E29" s="50" t="str">
        <f>'مستخلص (127)'!C5</f>
        <v xml:space="preserve">محمد على </v>
      </c>
      <c r="F29" s="51">
        <f>'مستخلص (127)'!H20</f>
        <v>138437</v>
      </c>
      <c r="G29" s="93">
        <f>'مستخلص (127)'!C27</f>
        <v>138437</v>
      </c>
      <c r="H29" s="52">
        <f t="shared" si="0"/>
        <v>0</v>
      </c>
    </row>
    <row r="30" spans="1:8" ht="23.25" x14ac:dyDescent="0.35">
      <c r="B30" s="91" t="s">
        <v>282</v>
      </c>
      <c r="C30" s="92">
        <f>'مستخلص (128)'!C3:E3</f>
        <v>45505</v>
      </c>
      <c r="D30" s="50" t="str">
        <f>'مستخلص (128)'!G3</f>
        <v>تشوينات</v>
      </c>
      <c r="E30" s="50" t="str">
        <f>'مستخلص (128)'!C5</f>
        <v>احمد وليد</v>
      </c>
      <c r="F30" s="51">
        <f>'مستخلص (128)'!H20</f>
        <v>43830</v>
      </c>
      <c r="G30" s="93">
        <f>'مستخلص (128)'!C27</f>
        <v>43830</v>
      </c>
      <c r="H30" s="52">
        <f t="shared" si="0"/>
        <v>0</v>
      </c>
    </row>
    <row r="31" spans="1:8" ht="23.25" x14ac:dyDescent="0.35">
      <c r="B31" s="91" t="s">
        <v>283</v>
      </c>
      <c r="C31" s="92">
        <f>'مستخلص (129)'!C3:E3</f>
        <v>45505</v>
      </c>
      <c r="D31" s="50" t="str">
        <f>'مستخلص (129)'!G3</f>
        <v xml:space="preserve">توريد اسمنت </v>
      </c>
      <c r="E31" s="50" t="str">
        <f>'مستخلص (129)'!C5</f>
        <v xml:space="preserve">اسامة عبد القوى </v>
      </c>
      <c r="F31" s="51">
        <f>'مستخلص (129)'!H20</f>
        <v>147000</v>
      </c>
      <c r="G31" s="93">
        <f>'مستخلص (129)'!C27</f>
        <v>147000</v>
      </c>
      <c r="H31" s="52">
        <f t="shared" si="0"/>
        <v>0</v>
      </c>
    </row>
    <row r="32" spans="1:8" ht="23.25" x14ac:dyDescent="0.35">
      <c r="B32" s="91" t="s">
        <v>284</v>
      </c>
      <c r="C32" s="92">
        <f>'مستخلص (130)'!C3:E3</f>
        <v>45505</v>
      </c>
      <c r="D32" s="50" t="str">
        <f>'مستخلص (130)'!G3</f>
        <v xml:space="preserve">خرسانات </v>
      </c>
      <c r="E32" s="50" t="str">
        <f>'مستخلص (130)'!C5</f>
        <v xml:space="preserve">عيد عويس </v>
      </c>
      <c r="F32" s="51">
        <f>'مستخلص (130)'!H20</f>
        <v>24331.815000000002</v>
      </c>
      <c r="G32" s="93">
        <f>'مستخلص (130)'!C27</f>
        <v>20000</v>
      </c>
      <c r="H32" s="52">
        <f t="shared" si="0"/>
        <v>4331.8150000000023</v>
      </c>
    </row>
    <row r="33" spans="2:8" ht="23.25" x14ac:dyDescent="0.35">
      <c r="B33" s="91" t="s">
        <v>285</v>
      </c>
      <c r="C33" s="92">
        <f>'مستخلص (131)'!C3:E3</f>
        <v>45505</v>
      </c>
      <c r="D33" s="50" t="str">
        <f>'مستخلص (131)'!G3</f>
        <v>توريد حديد</v>
      </c>
      <c r="E33" s="50" t="str">
        <f>'مستخلص (131)'!C5</f>
        <v>محمد صالح</v>
      </c>
      <c r="F33" s="51">
        <f>'مستخلص (131)'!H20</f>
        <v>31995.000000000004</v>
      </c>
      <c r="G33" s="93">
        <f>'مستخلص (131)'!C27</f>
        <v>31995.000000000004</v>
      </c>
      <c r="H33" s="52">
        <f t="shared" si="0"/>
        <v>0</v>
      </c>
    </row>
    <row r="34" spans="2:8" ht="23.25" x14ac:dyDescent="0.35">
      <c r="B34" s="91" t="s">
        <v>286</v>
      </c>
      <c r="C34" s="92">
        <f>'مستخلص (132)'!C3:E3</f>
        <v>45505</v>
      </c>
      <c r="D34" s="50" t="str">
        <f>'مستخلص (132)'!G3</f>
        <v>توريد طوب</v>
      </c>
      <c r="E34" s="50" t="str">
        <f>'مستخلص (132)'!C5</f>
        <v>صالح محمد</v>
      </c>
      <c r="F34" s="51">
        <f>'مستخلص (132)'!H20</f>
        <v>34340</v>
      </c>
      <c r="G34" s="93">
        <f>'مستخلص (132)'!C27</f>
        <v>34340</v>
      </c>
      <c r="H34" s="52">
        <f t="shared" si="0"/>
        <v>0</v>
      </c>
    </row>
    <row r="35" spans="2:8" ht="23.25" x14ac:dyDescent="0.35">
      <c r="B35" s="91" t="s">
        <v>287</v>
      </c>
      <c r="C35" s="92">
        <f>'مستخلص (133)'!C3:E3</f>
        <v>45505</v>
      </c>
      <c r="D35" s="53" t="str">
        <f>'مستخلص (133)'!G3</f>
        <v>نثريات موقع</v>
      </c>
      <c r="E35" s="53" t="str">
        <f>'مستخلص (133)'!C5</f>
        <v xml:space="preserve">الموقع </v>
      </c>
      <c r="F35" s="51">
        <f>'مستخلص (133)'!H22</f>
        <v>26600</v>
      </c>
      <c r="G35" s="93">
        <f>'مستخلص (133)'!C29</f>
        <v>26600</v>
      </c>
      <c r="H35" s="52">
        <f t="shared" si="0"/>
        <v>0</v>
      </c>
    </row>
    <row r="36" spans="2:8" ht="23.25" x14ac:dyDescent="0.35">
      <c r="B36" s="91" t="s">
        <v>288</v>
      </c>
      <c r="C36" s="92">
        <f>'مستخلص (134)'!C3:E3</f>
        <v>45508</v>
      </c>
      <c r="D36" s="50" t="str">
        <f>'مستخلص (134)'!G3</f>
        <v>توريد حديد</v>
      </c>
      <c r="E36" s="50" t="str">
        <f>'مستخلص (134)'!C5</f>
        <v xml:space="preserve">محمد على </v>
      </c>
      <c r="F36" s="51">
        <f>'مستخلص (134)'!H20</f>
        <v>318696.00000000006</v>
      </c>
      <c r="G36" s="93">
        <f>'مستخلص (134)'!C27</f>
        <v>318696.00000000006</v>
      </c>
      <c r="H36" s="52">
        <f t="shared" si="0"/>
        <v>0</v>
      </c>
    </row>
    <row r="37" spans="2:8" ht="23.45" customHeight="1" x14ac:dyDescent="0.35">
      <c r="B37" s="91" t="s">
        <v>289</v>
      </c>
      <c r="C37" s="92">
        <f>'مستخلص (135)'!C3:E3</f>
        <v>45508</v>
      </c>
      <c r="D37" s="50" t="str">
        <f>'مستخلص (135)'!G3</f>
        <v>توريد حديد</v>
      </c>
      <c r="E37" s="50" t="str">
        <f>'مستخلص (135)'!C5</f>
        <v xml:space="preserve">ايمن مصطفى </v>
      </c>
      <c r="F37" s="51">
        <f>'مستخلص (135)'!H20</f>
        <v>1436966</v>
      </c>
      <c r="G37" s="93">
        <f>'مستخلص (135)'!C27</f>
        <v>1436966</v>
      </c>
      <c r="H37" s="52">
        <f t="shared" si="0"/>
        <v>0</v>
      </c>
    </row>
    <row r="38" spans="2:8" ht="23.25" x14ac:dyDescent="0.35">
      <c r="B38" s="91" t="s">
        <v>290</v>
      </c>
      <c r="C38" s="92">
        <f>'مستخلص (136)'!C3:E3</f>
        <v>45512</v>
      </c>
      <c r="D38" s="94" t="str">
        <f>'مستخلص (136)'!G3</f>
        <v>تشوينات</v>
      </c>
      <c r="E38" s="94" t="str">
        <f>'مستخلص (136)'!C5</f>
        <v>احمد وليد</v>
      </c>
      <c r="F38" s="51">
        <f>'مستخلص (136)'!H20</f>
        <v>15060</v>
      </c>
      <c r="G38" s="93">
        <f>'مستخلص (136)'!C27</f>
        <v>15060</v>
      </c>
      <c r="H38" s="52">
        <f t="shared" si="0"/>
        <v>0</v>
      </c>
    </row>
    <row r="39" spans="2:8" ht="23.25" x14ac:dyDescent="0.35">
      <c r="B39" s="91" t="s">
        <v>291</v>
      </c>
      <c r="C39" s="92">
        <f>'مستخلص (137)'!C3:E3</f>
        <v>45512</v>
      </c>
      <c r="D39" s="50" t="str">
        <f>'مستخلص (137)'!G3</f>
        <v>توريد احلال</v>
      </c>
      <c r="E39" s="50" t="str">
        <f>'مستخلص (137)'!C5</f>
        <v>احمد وليد</v>
      </c>
      <c r="F39" s="51">
        <f>'مستخلص (137)'!H20</f>
        <v>25600</v>
      </c>
      <c r="G39" s="93">
        <f>'مستخلص (137)'!C27</f>
        <v>25600</v>
      </c>
      <c r="H39" s="52">
        <f t="shared" si="0"/>
        <v>0</v>
      </c>
    </row>
    <row r="40" spans="2:8" ht="23.25" x14ac:dyDescent="0.35">
      <c r="B40" s="91" t="s">
        <v>292</v>
      </c>
      <c r="C40" s="92">
        <f>'مستخلص (138)'!C3:E3</f>
        <v>45512</v>
      </c>
      <c r="D40" s="50" t="str">
        <f>'مستخلص (138)'!G3</f>
        <v>توريد طوب</v>
      </c>
      <c r="E40" s="50" t="str">
        <f>'مستخلص (138)'!C5</f>
        <v xml:space="preserve">صالح محمد </v>
      </c>
      <c r="F40" s="51">
        <f>'مستخلص (138)'!H20</f>
        <v>64640</v>
      </c>
      <c r="G40" s="93">
        <f>'مستخلص (138)'!C27</f>
        <v>64640</v>
      </c>
      <c r="H40" s="52">
        <f t="shared" si="0"/>
        <v>0</v>
      </c>
    </row>
    <row r="41" spans="2:8" ht="23.25" x14ac:dyDescent="0.35">
      <c r="B41" s="91" t="s">
        <v>293</v>
      </c>
      <c r="C41" s="92">
        <f>'مستخلص (139)'!C3:E3</f>
        <v>45512</v>
      </c>
      <c r="D41" s="50" t="str">
        <f>'مستخلص (139)'!G3</f>
        <v>توريد طوب</v>
      </c>
      <c r="E41" s="50" t="str">
        <f>'مستخلص (139)'!C5</f>
        <v>احمد وليد</v>
      </c>
      <c r="F41" s="51">
        <f>'مستخلص (139)'!H20</f>
        <v>5820</v>
      </c>
      <c r="G41" s="93">
        <f>'مستخلص (139)'!C27</f>
        <v>5820</v>
      </c>
      <c r="H41" s="52">
        <f t="shared" si="0"/>
        <v>0</v>
      </c>
    </row>
    <row r="42" spans="2:8" ht="23.25" x14ac:dyDescent="0.35">
      <c r="B42" s="91" t="s">
        <v>294</v>
      </c>
      <c r="C42" s="92">
        <f>'مستخلص (140)'!C3:E3</f>
        <v>45512</v>
      </c>
      <c r="D42" s="50" t="str">
        <f>'مستخلص (140)'!G3</f>
        <v xml:space="preserve">توريد طوب </v>
      </c>
      <c r="E42" s="50" t="str">
        <f>'مستخلص (140)'!C5</f>
        <v>حمادة حميد</v>
      </c>
      <c r="F42" s="51">
        <f>'مستخلص (140)'!H20</f>
        <v>5820</v>
      </c>
      <c r="G42" s="93">
        <f>'مستخلص (140)'!C27</f>
        <v>5820</v>
      </c>
      <c r="H42" s="52">
        <f t="shared" si="0"/>
        <v>0</v>
      </c>
    </row>
    <row r="43" spans="2:8" ht="23.25" x14ac:dyDescent="0.35">
      <c r="B43" s="91" t="s">
        <v>295</v>
      </c>
      <c r="C43" s="92">
        <f>'مستخلص (141)'!C3:E3</f>
        <v>45512</v>
      </c>
      <c r="D43" s="53" t="str">
        <f>'مستخلص (141)'!G3</f>
        <v>نثريات موقع</v>
      </c>
      <c r="E43" s="53" t="str">
        <f>'مستخلص (141)'!C5</f>
        <v>الموقع</v>
      </c>
      <c r="F43" s="51">
        <f>'مستخلص (141)'!H22</f>
        <v>47837.5</v>
      </c>
      <c r="G43" s="93">
        <v>47837.5</v>
      </c>
      <c r="H43" s="52">
        <f t="shared" si="0"/>
        <v>0</v>
      </c>
    </row>
    <row r="44" spans="2:8" ht="23.25" x14ac:dyDescent="0.35">
      <c r="B44" s="91" t="s">
        <v>296</v>
      </c>
      <c r="C44" s="92">
        <f>'مستخلص (142)'!C3:E3</f>
        <v>45512</v>
      </c>
      <c r="D44" s="50" t="str">
        <f>'مستخلص (142)'!G3</f>
        <v xml:space="preserve">اوراق الشركة </v>
      </c>
      <c r="E44" s="50" t="str">
        <f>'مستخلص (142)'!C5</f>
        <v xml:space="preserve">محمود سالم </v>
      </c>
      <c r="F44" s="51">
        <f>'مستخلص (142)'!H19</f>
        <v>40000</v>
      </c>
      <c r="G44" s="93">
        <f>'مستخلص (142)'!C26</f>
        <v>40000</v>
      </c>
      <c r="H44" s="52">
        <f t="shared" si="0"/>
        <v>0</v>
      </c>
    </row>
    <row r="45" spans="2:8" ht="23.25" x14ac:dyDescent="0.35">
      <c r="B45" s="91" t="s">
        <v>297</v>
      </c>
      <c r="C45" s="92">
        <f>'مستخلص (143)'!C3:E3</f>
        <v>45512</v>
      </c>
      <c r="D45" s="50" t="str">
        <f>'مستخلص (143)'!G3</f>
        <v>رواتب</v>
      </c>
      <c r="E45" s="50" t="str">
        <f>'مستخلص (143)'!C5</f>
        <v xml:space="preserve">رواتب </v>
      </c>
      <c r="F45" s="51">
        <f>'مستخلص (143)'!H20</f>
        <v>29100</v>
      </c>
      <c r="G45" s="93">
        <f>'مستخلص (143)'!C27</f>
        <v>29100</v>
      </c>
      <c r="H45" s="52">
        <f t="shared" si="0"/>
        <v>0</v>
      </c>
    </row>
    <row r="46" spans="2:8" ht="23.25" x14ac:dyDescent="0.35">
      <c r="B46" s="91" t="s">
        <v>298</v>
      </c>
      <c r="C46" s="92">
        <f>'مستخلص (144)'!C3:E3</f>
        <v>45519</v>
      </c>
      <c r="D46" s="50" t="str">
        <f>'مستخلص (144)'!G3</f>
        <v xml:space="preserve">توريد اسمنت </v>
      </c>
      <c r="E46" s="50" t="str">
        <f>'مستخلص (144)'!C5</f>
        <v xml:space="preserve">محمد على </v>
      </c>
      <c r="F46" s="51">
        <f>'مستخلص (144)'!H20</f>
        <v>170250</v>
      </c>
      <c r="G46" s="93">
        <f>'مستخلص (144)'!C27</f>
        <v>170250</v>
      </c>
      <c r="H46" s="52">
        <f t="shared" si="0"/>
        <v>0</v>
      </c>
    </row>
    <row r="47" spans="2:8" ht="23.25" x14ac:dyDescent="0.35">
      <c r="B47" s="91" t="s">
        <v>299</v>
      </c>
      <c r="C47" s="92">
        <f>'مستخلص (145)'!C3:E3</f>
        <v>45519</v>
      </c>
      <c r="D47" s="50" t="str">
        <f>'مستخلص (145)'!G3</f>
        <v xml:space="preserve">توريدات كهربية </v>
      </c>
      <c r="E47" s="50" t="str">
        <f>'مستخلص (145)'!C5</f>
        <v>محمود مخلوف</v>
      </c>
      <c r="F47" s="51">
        <f>'مستخلص (145)'!H21</f>
        <v>45053</v>
      </c>
      <c r="G47" s="93">
        <f>'مستخلص (145)'!C28</f>
        <v>45053</v>
      </c>
      <c r="H47" s="52">
        <f t="shared" si="0"/>
        <v>0</v>
      </c>
    </row>
    <row r="48" spans="2:8" ht="23.25" x14ac:dyDescent="0.35">
      <c r="B48" s="91" t="s">
        <v>300</v>
      </c>
      <c r="C48" s="92">
        <f>'مستخلص (146)'!C3:E3</f>
        <v>45519</v>
      </c>
      <c r="D48" s="50" t="str">
        <f>'مستخلص (146)'!G3</f>
        <v xml:space="preserve">اعمال كهربية </v>
      </c>
      <c r="E48" s="50" t="str">
        <f>'مستخلص (146)'!C5</f>
        <v>احمد حسين</v>
      </c>
      <c r="F48" s="51">
        <f>'مستخلص (146)'!H20</f>
        <v>20241</v>
      </c>
      <c r="G48" s="93">
        <f>'مستخلص (146)'!C27</f>
        <v>20241</v>
      </c>
      <c r="H48" s="52">
        <f t="shared" si="0"/>
        <v>0</v>
      </c>
    </row>
    <row r="49" spans="2:11" ht="23.25" x14ac:dyDescent="0.35">
      <c r="B49" s="91" t="s">
        <v>301</v>
      </c>
      <c r="C49" s="92">
        <f>'مستخلص (147)'!C3:E3</f>
        <v>45519</v>
      </c>
      <c r="D49" s="50" t="str">
        <f>'مستخلص (147)'!G3</f>
        <v xml:space="preserve">توريد اسمنت </v>
      </c>
      <c r="E49" s="50" t="str">
        <f>'مستخلص (147)'!C5</f>
        <v xml:space="preserve">اسامة عبد القوى  </v>
      </c>
      <c r="F49" s="51">
        <f>'مستخلص (147)'!H20</f>
        <v>103050</v>
      </c>
      <c r="G49" s="93">
        <f>'مستخلص (147)'!C27</f>
        <v>103050</v>
      </c>
      <c r="H49" s="52">
        <f t="shared" si="0"/>
        <v>0</v>
      </c>
      <c r="K49" s="139"/>
    </row>
    <row r="50" spans="2:11" ht="23.25" x14ac:dyDescent="0.35">
      <c r="B50" s="91" t="s">
        <v>302</v>
      </c>
      <c r="C50" s="92">
        <f>'مستخلص (148)'!C3:E3</f>
        <v>45519</v>
      </c>
      <c r="D50" s="50" t="str">
        <f>'مستخلص (148)'!G3</f>
        <v>توريد طوب</v>
      </c>
      <c r="E50" s="50" t="str">
        <f>'مستخلص (148)'!C5</f>
        <v>حمادة حميد</v>
      </c>
      <c r="F50" s="51">
        <f>'مستخلص (148)'!H20</f>
        <v>12070</v>
      </c>
      <c r="G50" s="93">
        <f>'مستخلص (148)'!C27</f>
        <v>12070</v>
      </c>
      <c r="H50" s="52">
        <f t="shared" si="0"/>
        <v>0</v>
      </c>
    </row>
    <row r="51" spans="2:11" ht="23.25" x14ac:dyDescent="0.35">
      <c r="B51" s="91" t="s">
        <v>303</v>
      </c>
      <c r="C51" s="92">
        <f>'مستخلص (149)'!C3:E3</f>
        <v>45519</v>
      </c>
      <c r="D51" s="53" t="str">
        <f>'مستخلص (149)'!G3</f>
        <v xml:space="preserve">اعمال المبانى </v>
      </c>
      <c r="E51" s="53" t="str">
        <f>'مستخلص (149)'!C5</f>
        <v xml:space="preserve">محمد جمال </v>
      </c>
      <c r="F51" s="51">
        <f>'مستخلص (149)'!H22</f>
        <v>15200</v>
      </c>
      <c r="G51" s="93">
        <f>'مستخلص (149)'!C29</f>
        <v>15200</v>
      </c>
      <c r="H51" s="52">
        <f t="shared" si="0"/>
        <v>0</v>
      </c>
    </row>
    <row r="52" spans="2:11" ht="23.25" x14ac:dyDescent="0.35">
      <c r="B52" s="91" t="s">
        <v>304</v>
      </c>
      <c r="C52" s="92">
        <f>'مستخلص (150)'!C3:E3</f>
        <v>45519</v>
      </c>
      <c r="D52" s="50" t="str">
        <f>'مستخلص (150)'!G3</f>
        <v xml:space="preserve">خرسانات </v>
      </c>
      <c r="E52" s="50" t="str">
        <f>'مستخلص (150)'!C5</f>
        <v xml:space="preserve">عيد عويس </v>
      </c>
      <c r="F52" s="51">
        <f>'مستخلص (150)'!H20</f>
        <v>178480</v>
      </c>
      <c r="G52" s="93">
        <f>'مستخلص (150)'!C27</f>
        <v>150000</v>
      </c>
      <c r="H52" s="52">
        <f t="shared" si="0"/>
        <v>28480</v>
      </c>
    </row>
    <row r="53" spans="2:11" ht="23.25" x14ac:dyDescent="0.35">
      <c r="B53" s="192" t="s">
        <v>77</v>
      </c>
      <c r="C53" s="193"/>
      <c r="D53" s="193"/>
      <c r="E53" s="193"/>
      <c r="F53" s="96">
        <f>SUM(F2:F52)</f>
        <v>16684370.139999999</v>
      </c>
      <c r="G53" s="96">
        <f t="shared" ref="G53:H53" si="1">SUM(G2:G52)</f>
        <v>16472221.199999999</v>
      </c>
      <c r="H53" s="96">
        <f t="shared" si="1"/>
        <v>212148.94000000076</v>
      </c>
    </row>
  </sheetData>
  <mergeCells count="1">
    <mergeCell ref="B53:E53"/>
  </mergeCells>
  <phoneticPr fontId="15" type="noConversion"/>
  <pageMargins left="0.25" right="0.25" top="0.75" bottom="0.75" header="0.3" footer="0.3"/>
  <pageSetup paperSize="9" scale="65" fitToHeight="0" orientation="portrait" r:id="rId1"/>
  <rowBreaks count="2" manualBreakCount="2">
    <brk id="42" max="7" man="1"/>
    <brk id="53" max="7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rightToLeft="1" view="pageBreakPreview" zoomScale="70" zoomScaleNormal="100" zoomScaleSheetLayoutView="70" workbookViewId="0">
      <selection activeCell="C24" sqref="C24:E24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9.140625" style="1" bestFit="1" customWidth="1"/>
    <col min="4" max="4" width="19.7109375" style="1" customWidth="1"/>
    <col min="5" max="5" width="18.85546875" style="1" customWidth="1"/>
    <col min="6" max="6" width="24.42578125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45498</v>
      </c>
      <c r="D3" s="219"/>
      <c r="E3" s="220"/>
      <c r="F3" s="10" t="s">
        <v>24</v>
      </c>
      <c r="G3" s="221" t="s">
        <v>209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45498</v>
      </c>
      <c r="H4" s="210"/>
    </row>
    <row r="5" spans="1:8" ht="34.9" customHeight="1" x14ac:dyDescent="0.75">
      <c r="A5" s="207" t="s">
        <v>1</v>
      </c>
      <c r="B5" s="208"/>
      <c r="C5" s="207" t="s">
        <v>28</v>
      </c>
      <c r="D5" s="209"/>
      <c r="E5" s="208"/>
      <c r="F5" s="10" t="s">
        <v>26</v>
      </c>
      <c r="G5" s="210">
        <v>45498</v>
      </c>
      <c r="H5" s="210"/>
    </row>
    <row r="6" spans="1:8" ht="33" customHeight="1" x14ac:dyDescent="0.75">
      <c r="A6" s="207" t="s">
        <v>2</v>
      </c>
      <c r="B6" s="208"/>
      <c r="C6" s="207">
        <v>124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/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s="19" customFormat="1" ht="52.9" customHeight="1" x14ac:dyDescent="0.75">
      <c r="A9" s="12">
        <v>1</v>
      </c>
      <c r="B9" s="11" t="s">
        <v>210</v>
      </c>
      <c r="C9" s="18"/>
      <c r="D9" s="13">
        <v>1</v>
      </c>
      <c r="E9" s="14">
        <v>1244</v>
      </c>
      <c r="F9" s="14">
        <f>E9*D9</f>
        <v>1244</v>
      </c>
      <c r="G9" s="14">
        <v>13</v>
      </c>
      <c r="H9" s="15">
        <f t="shared" ref="H9:H16" si="0">G9*F9</f>
        <v>16172</v>
      </c>
    </row>
    <row r="10" spans="1:8" ht="35.25" x14ac:dyDescent="0.75">
      <c r="A10" s="12">
        <v>2</v>
      </c>
      <c r="B10" s="11"/>
      <c r="C10" s="18"/>
      <c r="D10" s="13"/>
      <c r="E10" s="14"/>
      <c r="F10" s="14">
        <f>D10*E10</f>
        <v>0</v>
      </c>
      <c r="G10" s="14"/>
      <c r="H10" s="15">
        <f>G10*F10</f>
        <v>0</v>
      </c>
    </row>
    <row r="11" spans="1:8" ht="35.25" x14ac:dyDescent="0.75">
      <c r="A11" s="12">
        <v>3</v>
      </c>
      <c r="B11" s="11"/>
      <c r="C11" s="18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18"/>
      <c r="D12" s="13"/>
      <c r="E12" s="14"/>
      <c r="F12" s="14">
        <f t="shared" ref="F12:F16" si="1"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18"/>
      <c r="D13" s="13"/>
      <c r="E13" s="14"/>
      <c r="F13" s="14">
        <f t="shared" si="1"/>
        <v>0</v>
      </c>
      <c r="G13" s="14"/>
      <c r="H13" s="15">
        <f t="shared" si="0"/>
        <v>0</v>
      </c>
    </row>
    <row r="14" spans="1:8" ht="35.25" x14ac:dyDescent="0.75">
      <c r="A14" s="12">
        <v>6</v>
      </c>
      <c r="B14" s="11"/>
      <c r="C14" s="18"/>
      <c r="D14" s="13"/>
      <c r="E14" s="14"/>
      <c r="F14" s="14">
        <f t="shared" ref="F14" si="2">D14*E14</f>
        <v>0</v>
      </c>
      <c r="G14" s="14"/>
      <c r="H14" s="15">
        <f t="shared" si="0"/>
        <v>0</v>
      </c>
    </row>
    <row r="15" spans="1:8" ht="35.25" x14ac:dyDescent="0.75">
      <c r="A15" s="12">
        <v>7</v>
      </c>
      <c r="B15" s="11"/>
      <c r="C15" s="18"/>
      <c r="D15" s="13"/>
      <c r="E15" s="14"/>
      <c r="F15" s="14">
        <f t="shared" ref="F15" si="3">E15*D15</f>
        <v>0</v>
      </c>
      <c r="G15" s="14"/>
      <c r="H15" s="15">
        <f t="shared" si="0"/>
        <v>0</v>
      </c>
    </row>
    <row r="16" spans="1:8" ht="35.25" x14ac:dyDescent="0.75">
      <c r="A16" s="12">
        <v>8</v>
      </c>
      <c r="B16" s="11"/>
      <c r="C16" s="18"/>
      <c r="D16" s="13"/>
      <c r="E16" s="14"/>
      <c r="F16" s="14">
        <f t="shared" si="1"/>
        <v>0</v>
      </c>
      <c r="G16" s="14"/>
      <c r="H16" s="15">
        <f t="shared" si="0"/>
        <v>0</v>
      </c>
    </row>
    <row r="17" spans="1:8" ht="33" customHeight="1" x14ac:dyDescent="0.75">
      <c r="A17" s="198" t="s">
        <v>43</v>
      </c>
      <c r="B17" s="199"/>
      <c r="C17" s="199"/>
      <c r="D17" s="199"/>
      <c r="E17" s="199"/>
      <c r="F17" s="199"/>
      <c r="G17" s="200"/>
      <c r="H17" s="142">
        <f>SUM(H9:H16)</f>
        <v>16172</v>
      </c>
    </row>
    <row r="18" spans="1:8" ht="33" customHeight="1" x14ac:dyDescent="0.75">
      <c r="A18" s="201" t="str">
        <f>G3</f>
        <v xml:space="preserve">توريد ردم </v>
      </c>
      <c r="B18" s="4" t="s">
        <v>7</v>
      </c>
      <c r="C18" s="202"/>
      <c r="D18" s="195"/>
      <c r="E18" s="195"/>
      <c r="F18" s="196" t="s">
        <v>21</v>
      </c>
      <c r="G18" s="196"/>
      <c r="H18" s="197"/>
    </row>
    <row r="19" spans="1:8" ht="33" customHeight="1" x14ac:dyDescent="0.75">
      <c r="A19" s="201"/>
      <c r="B19" s="4" t="s">
        <v>8</v>
      </c>
      <c r="C19" s="194"/>
      <c r="D19" s="195"/>
      <c r="E19" s="195"/>
      <c r="F19" s="196" t="s">
        <v>21</v>
      </c>
      <c r="G19" s="196"/>
      <c r="H19" s="197"/>
    </row>
    <row r="20" spans="1:8" ht="33" customHeight="1" x14ac:dyDescent="0.75">
      <c r="A20" s="201"/>
      <c r="B20" s="4" t="s">
        <v>9</v>
      </c>
      <c r="C20" s="194">
        <f>C18*0%</f>
        <v>0</v>
      </c>
      <c r="D20" s="195"/>
      <c r="E20" s="195"/>
      <c r="F20" s="196" t="s">
        <v>21</v>
      </c>
      <c r="G20" s="196"/>
      <c r="H20" s="197"/>
    </row>
    <row r="21" spans="1:8" ht="33" customHeight="1" x14ac:dyDescent="0.75">
      <c r="A21" s="201"/>
      <c r="B21" s="4" t="s">
        <v>10</v>
      </c>
      <c r="C21" s="194">
        <f>C18*0%</f>
        <v>0</v>
      </c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11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12</v>
      </c>
      <c r="C23" s="194"/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13</v>
      </c>
      <c r="C24" s="194">
        <f>H17</f>
        <v>16172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203" t="s">
        <v>17</v>
      </c>
      <c r="C25" s="203"/>
      <c r="D25" s="203"/>
      <c r="E25" s="203"/>
      <c r="F25" s="203"/>
      <c r="G25" s="203"/>
      <c r="H25" s="203"/>
    </row>
    <row r="26" spans="1:8" ht="99.6" customHeight="1" x14ac:dyDescent="0.75">
      <c r="A26" s="201"/>
      <c r="B26" s="204" t="s">
        <v>18</v>
      </c>
      <c r="C26" s="204"/>
      <c r="D26" s="204"/>
      <c r="E26" s="204"/>
      <c r="F26" s="204"/>
      <c r="G26" s="204"/>
      <c r="H26" s="204"/>
    </row>
    <row r="27" spans="1:8" ht="90" customHeight="1" x14ac:dyDescent="0.75">
      <c r="A27" s="201"/>
      <c r="B27" s="204" t="s">
        <v>33</v>
      </c>
      <c r="C27" s="204"/>
      <c r="D27" s="204"/>
      <c r="E27" s="204"/>
      <c r="F27" s="204"/>
      <c r="G27" s="204"/>
      <c r="H27" s="204"/>
    </row>
    <row r="28" spans="1:8" ht="33" customHeight="1" x14ac:dyDescent="0.75">
      <c r="A28" s="3"/>
      <c r="B28" s="3"/>
      <c r="C28" s="3"/>
      <c r="D28" s="3"/>
      <c r="E28" s="3"/>
      <c r="F28" s="3"/>
      <c r="G28" s="3"/>
      <c r="H28" s="3"/>
    </row>
  </sheetData>
  <mergeCells count="39">
    <mergeCell ref="C24:E24"/>
    <mergeCell ref="F24:H24"/>
    <mergeCell ref="A17:G17"/>
    <mergeCell ref="A18:A27"/>
    <mergeCell ref="C18:E18"/>
    <mergeCell ref="F18:H18"/>
    <mergeCell ref="C19:E19"/>
    <mergeCell ref="F19:H19"/>
    <mergeCell ref="C20:E20"/>
    <mergeCell ref="F20:H20"/>
    <mergeCell ref="C21:E21"/>
    <mergeCell ref="F21:H21"/>
    <mergeCell ref="B25:H25"/>
    <mergeCell ref="B26:H26"/>
    <mergeCell ref="B27:H27"/>
    <mergeCell ref="C22:E22"/>
    <mergeCell ref="F22:H22"/>
    <mergeCell ref="C23:E23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3:H23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rightToLeft="1" view="pageBreakPreview" topLeftCell="A4" zoomScale="70" zoomScaleNormal="100" zoomScaleSheetLayoutView="70" workbookViewId="0">
      <selection activeCell="H11" sqref="H11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7.42578125" style="1" bestFit="1" customWidth="1"/>
    <col min="4" max="4" width="19.7109375" style="1" customWidth="1"/>
    <col min="5" max="5" width="9" style="1" bestFit="1" customWidth="1"/>
    <col min="6" max="6" width="25.71093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45498</v>
      </c>
      <c r="D3" s="219"/>
      <c r="E3" s="220"/>
      <c r="F3" s="10" t="s">
        <v>24</v>
      </c>
      <c r="G3" s="221" t="s">
        <v>205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45498</v>
      </c>
      <c r="H4" s="210"/>
    </row>
    <row r="5" spans="1:8" ht="34.9" customHeight="1" x14ac:dyDescent="0.75">
      <c r="A5" s="207" t="s">
        <v>1</v>
      </c>
      <c r="B5" s="208"/>
      <c r="C5" s="207" t="s">
        <v>206</v>
      </c>
      <c r="D5" s="209"/>
      <c r="E5" s="208"/>
      <c r="F5" s="10" t="s">
        <v>26</v>
      </c>
      <c r="G5" s="210">
        <v>45498</v>
      </c>
      <c r="H5" s="210"/>
    </row>
    <row r="6" spans="1:8" ht="33" customHeight="1" x14ac:dyDescent="0.75">
      <c r="A6" s="207" t="s">
        <v>2</v>
      </c>
      <c r="B6" s="208"/>
      <c r="C6" s="207">
        <v>123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73</v>
      </c>
      <c r="C7" s="205" t="s">
        <v>4</v>
      </c>
      <c r="D7" s="214" t="s">
        <v>5</v>
      </c>
      <c r="E7" s="214"/>
      <c r="F7" s="214"/>
      <c r="G7" s="205" t="s">
        <v>129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 t="s">
        <v>56</v>
      </c>
      <c r="F8" s="9" t="s">
        <v>6</v>
      </c>
      <c r="G8" s="206"/>
      <c r="H8" s="206"/>
    </row>
    <row r="9" spans="1:8" ht="51" x14ac:dyDescent="0.75">
      <c r="A9" s="12">
        <v>1</v>
      </c>
      <c r="B9" s="11" t="s">
        <v>207</v>
      </c>
      <c r="C9" s="48"/>
      <c r="D9" s="13">
        <v>1</v>
      </c>
      <c r="E9" s="14">
        <v>6</v>
      </c>
      <c r="F9" s="14">
        <f>E9*D9</f>
        <v>6</v>
      </c>
      <c r="G9" s="14">
        <v>950</v>
      </c>
      <c r="H9" s="15">
        <f>G9*F9</f>
        <v>5700</v>
      </c>
    </row>
    <row r="10" spans="1:8" ht="51" x14ac:dyDescent="0.75">
      <c r="A10" s="12">
        <v>2</v>
      </c>
      <c r="B10" s="11" t="s">
        <v>207</v>
      </c>
      <c r="C10" s="48"/>
      <c r="D10" s="13">
        <v>1</v>
      </c>
      <c r="E10" s="14">
        <v>2</v>
      </c>
      <c r="F10" s="14">
        <f t="shared" ref="F10:F13" si="0">E10*D10</f>
        <v>2</v>
      </c>
      <c r="G10" s="14">
        <v>950</v>
      </c>
      <c r="H10" s="15">
        <f t="shared" ref="H10:H13" si="1">G10*F10</f>
        <v>1900</v>
      </c>
    </row>
    <row r="11" spans="1:8" ht="51" x14ac:dyDescent="0.75">
      <c r="A11" s="12">
        <v>3</v>
      </c>
      <c r="B11" s="11" t="s">
        <v>208</v>
      </c>
      <c r="C11" s="47"/>
      <c r="D11" s="13">
        <v>1</v>
      </c>
      <c r="E11" s="14">
        <v>8</v>
      </c>
      <c r="F11" s="14">
        <f t="shared" si="0"/>
        <v>8</v>
      </c>
      <c r="G11" s="14">
        <v>2020</v>
      </c>
      <c r="H11" s="15">
        <f t="shared" si="1"/>
        <v>16160</v>
      </c>
    </row>
    <row r="12" spans="1:8" ht="51" x14ac:dyDescent="0.75">
      <c r="A12" s="12">
        <v>4</v>
      </c>
      <c r="B12" s="11" t="s">
        <v>208</v>
      </c>
      <c r="C12" s="16"/>
      <c r="D12" s="13">
        <v>1</v>
      </c>
      <c r="E12" s="14">
        <v>3</v>
      </c>
      <c r="F12" s="14">
        <f t="shared" si="0"/>
        <v>3</v>
      </c>
      <c r="G12" s="14">
        <v>2100</v>
      </c>
      <c r="H12" s="15">
        <f t="shared" si="1"/>
        <v>6300</v>
      </c>
    </row>
    <row r="13" spans="1:8" ht="51" x14ac:dyDescent="0.75">
      <c r="A13" s="12">
        <v>5</v>
      </c>
      <c r="B13" s="11" t="s">
        <v>208</v>
      </c>
      <c r="C13" s="6"/>
      <c r="D13" s="13">
        <v>1</v>
      </c>
      <c r="E13" s="14">
        <v>3.5</v>
      </c>
      <c r="F13" s="14">
        <f t="shared" si="0"/>
        <v>3.5</v>
      </c>
      <c r="G13" s="14">
        <v>2100</v>
      </c>
      <c r="H13" s="15">
        <f t="shared" si="1"/>
        <v>7350</v>
      </c>
    </row>
    <row r="14" spans="1:8" ht="35.25" x14ac:dyDescent="0.75">
      <c r="A14" s="12">
        <v>6</v>
      </c>
      <c r="B14" s="11"/>
      <c r="C14" s="6"/>
      <c r="D14" s="13"/>
      <c r="E14" s="14">
        <v>0</v>
      </c>
      <c r="F14" s="14">
        <v>0</v>
      </c>
      <c r="G14" s="14"/>
      <c r="H14" s="15">
        <f t="shared" ref="H14:H18" si="2">G14*F14</f>
        <v>0</v>
      </c>
    </row>
    <row r="15" spans="1:8" ht="35.25" x14ac:dyDescent="0.75">
      <c r="A15" s="12">
        <v>7</v>
      </c>
      <c r="E15" s="7">
        <v>0</v>
      </c>
      <c r="F15" s="7">
        <v>0</v>
      </c>
      <c r="G15" s="7"/>
      <c r="H15" s="15">
        <f t="shared" si="2"/>
        <v>0</v>
      </c>
    </row>
    <row r="16" spans="1:8" ht="33" customHeight="1" x14ac:dyDescent="0.75">
      <c r="A16" s="12">
        <v>8</v>
      </c>
      <c r="B16" s="11"/>
      <c r="C16" s="6"/>
      <c r="D16" s="13"/>
      <c r="E16" s="7">
        <v>0</v>
      </c>
      <c r="F16" s="7">
        <v>0</v>
      </c>
      <c r="G16" s="7"/>
      <c r="H16" s="15">
        <f t="shared" si="2"/>
        <v>0</v>
      </c>
    </row>
    <row r="17" spans="1:8" ht="33" customHeight="1" x14ac:dyDescent="0.75">
      <c r="A17" s="12">
        <v>9</v>
      </c>
      <c r="B17" s="11"/>
      <c r="C17" s="6"/>
      <c r="D17" s="13"/>
      <c r="E17" s="7">
        <v>0</v>
      </c>
      <c r="F17" s="7">
        <v>0</v>
      </c>
      <c r="G17" s="7"/>
      <c r="H17" s="15">
        <f t="shared" si="2"/>
        <v>0</v>
      </c>
    </row>
    <row r="18" spans="1:8" ht="33" customHeight="1" x14ac:dyDescent="0.75">
      <c r="A18" s="12">
        <v>10</v>
      </c>
      <c r="B18" s="11"/>
      <c r="C18" s="6"/>
      <c r="D18" s="13"/>
      <c r="E18" s="7">
        <v>0</v>
      </c>
      <c r="F18" s="7">
        <v>0</v>
      </c>
      <c r="G18" s="7"/>
      <c r="H18" s="15">
        <f t="shared" si="2"/>
        <v>0</v>
      </c>
    </row>
    <row r="19" spans="1:8" ht="33" customHeight="1" x14ac:dyDescent="0.75">
      <c r="A19" s="12">
        <v>11</v>
      </c>
      <c r="B19" s="5"/>
      <c r="C19" s="6"/>
      <c r="D19" s="13"/>
      <c r="E19" s="7"/>
      <c r="F19" s="7"/>
      <c r="G19" s="7"/>
      <c r="H19" s="7"/>
    </row>
    <row r="20" spans="1:8" ht="33" customHeight="1" x14ac:dyDescent="0.75">
      <c r="A20" s="12">
        <v>12</v>
      </c>
      <c r="B20" s="5"/>
      <c r="C20" s="6"/>
      <c r="D20" s="13"/>
      <c r="E20" s="7"/>
      <c r="F20" s="7"/>
      <c r="G20" s="7"/>
      <c r="H20" s="7"/>
    </row>
    <row r="21" spans="1:8" ht="33" customHeight="1" x14ac:dyDescent="0.75">
      <c r="A21" s="198" t="s">
        <v>16</v>
      </c>
      <c r="B21" s="199"/>
      <c r="C21" s="199"/>
      <c r="D21" s="199"/>
      <c r="E21" s="199"/>
      <c r="F21" s="199"/>
      <c r="G21" s="200"/>
      <c r="H21" s="142">
        <f>SUM(H9:H18)</f>
        <v>37410</v>
      </c>
    </row>
    <row r="22" spans="1:8" ht="33" customHeight="1" x14ac:dyDescent="0.75">
      <c r="A22" s="201" t="str">
        <f>G3</f>
        <v>توريد طوب</v>
      </c>
      <c r="B22" s="4" t="s">
        <v>7</v>
      </c>
      <c r="C22" s="202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8</v>
      </c>
      <c r="C23" s="194"/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9</v>
      </c>
      <c r="C24" s="194">
        <f>C22*0%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10</v>
      </c>
      <c r="C25" s="194">
        <f>C22*0%</f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11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12</v>
      </c>
      <c r="C27" s="194">
        <v>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4" t="s">
        <v>13</v>
      </c>
      <c r="C28" s="194">
        <f>H21-C23</f>
        <v>37410</v>
      </c>
      <c r="D28" s="195"/>
      <c r="E28" s="195"/>
      <c r="F28" s="196" t="s">
        <v>21</v>
      </c>
      <c r="G28" s="196"/>
      <c r="H28" s="197"/>
    </row>
    <row r="29" spans="1:8" ht="33" customHeight="1" x14ac:dyDescent="0.75">
      <c r="A29" s="201"/>
      <c r="B29" s="203" t="s">
        <v>17</v>
      </c>
      <c r="C29" s="203"/>
      <c r="D29" s="203"/>
      <c r="E29" s="203"/>
      <c r="F29" s="203"/>
      <c r="G29" s="203"/>
      <c r="H29" s="203"/>
    </row>
    <row r="30" spans="1:8" ht="99.6" customHeight="1" x14ac:dyDescent="0.75">
      <c r="A30" s="201"/>
      <c r="B30" s="204" t="s">
        <v>18</v>
      </c>
      <c r="C30" s="204"/>
      <c r="D30" s="204"/>
      <c r="E30" s="204"/>
      <c r="F30" s="204"/>
      <c r="G30" s="204"/>
      <c r="H30" s="204"/>
    </row>
    <row r="31" spans="1:8" ht="90" customHeight="1" x14ac:dyDescent="0.75">
      <c r="A31" s="201"/>
      <c r="B31" s="204" t="s">
        <v>33</v>
      </c>
      <c r="C31" s="204"/>
      <c r="D31" s="204"/>
      <c r="E31" s="204"/>
      <c r="F31" s="204"/>
      <c r="G31" s="204"/>
      <c r="H31" s="204"/>
    </row>
    <row r="32" spans="1:8" ht="33" customHeight="1" x14ac:dyDescent="0.75">
      <c r="A32" s="3"/>
      <c r="B32" s="3"/>
      <c r="C32" s="3"/>
      <c r="D32" s="3"/>
      <c r="E32" s="3"/>
      <c r="F32" s="3"/>
      <c r="G32" s="3"/>
      <c r="H32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A5:B5"/>
    <mergeCell ref="C5:E5"/>
    <mergeCell ref="G5:H5"/>
    <mergeCell ref="A6:B6"/>
    <mergeCell ref="C6:E6"/>
    <mergeCell ref="G6:H6"/>
    <mergeCell ref="F26:H26"/>
    <mergeCell ref="C27:E27"/>
    <mergeCell ref="A7:A8"/>
    <mergeCell ref="B7:B8"/>
    <mergeCell ref="C7:C8"/>
    <mergeCell ref="G7:G8"/>
    <mergeCell ref="H7:H8"/>
    <mergeCell ref="D7:F7"/>
    <mergeCell ref="F27:H27"/>
    <mergeCell ref="C28:E28"/>
    <mergeCell ref="F28:H28"/>
    <mergeCell ref="A21:G21"/>
    <mergeCell ref="A22:A31"/>
    <mergeCell ref="C22:E22"/>
    <mergeCell ref="F22:H22"/>
    <mergeCell ref="C23:E23"/>
    <mergeCell ref="F23:H23"/>
    <mergeCell ref="C24:E24"/>
    <mergeCell ref="F24:H24"/>
    <mergeCell ref="C25:E25"/>
    <mergeCell ref="F25:H25"/>
    <mergeCell ref="B29:H29"/>
    <mergeCell ref="B30:H30"/>
    <mergeCell ref="B31:H31"/>
    <mergeCell ref="C26:E26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C27" sqref="C27:E27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5.28515625" style="1" customWidth="1"/>
    <col min="6" max="6" width="23.5703125" style="1" customWidth="1"/>
    <col min="7" max="7" width="20.140625" style="1" bestFit="1" customWidth="1"/>
    <col min="8" max="8" width="24.570312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45498</v>
      </c>
      <c r="D3" s="219"/>
      <c r="E3" s="220"/>
      <c r="F3" s="10" t="s">
        <v>24</v>
      </c>
      <c r="G3" s="221" t="s">
        <v>42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45498</v>
      </c>
      <c r="H4" s="210"/>
    </row>
    <row r="5" spans="1:8" ht="34.9" customHeight="1" x14ac:dyDescent="0.75">
      <c r="A5" s="207" t="s">
        <v>1</v>
      </c>
      <c r="B5" s="208"/>
      <c r="C5" s="207" t="s">
        <v>38</v>
      </c>
      <c r="D5" s="209"/>
      <c r="E5" s="208"/>
      <c r="F5" s="10" t="s">
        <v>26</v>
      </c>
      <c r="G5" s="210">
        <v>45498</v>
      </c>
      <c r="H5" s="210"/>
    </row>
    <row r="6" spans="1:8" ht="33" customHeight="1" x14ac:dyDescent="0.75">
      <c r="A6" s="207" t="s">
        <v>2</v>
      </c>
      <c r="B6" s="208"/>
      <c r="C6" s="207">
        <v>122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 t="s">
        <v>56</v>
      </c>
      <c r="F8" s="9" t="s">
        <v>6</v>
      </c>
      <c r="G8" s="206"/>
      <c r="H8" s="206"/>
    </row>
    <row r="9" spans="1:8" ht="35.25" x14ac:dyDescent="0.75">
      <c r="A9" s="12">
        <v>1</v>
      </c>
      <c r="B9" s="11" t="s">
        <v>202</v>
      </c>
      <c r="C9" s="6"/>
      <c r="D9" s="13">
        <v>1</v>
      </c>
      <c r="E9" s="14">
        <v>420</v>
      </c>
      <c r="F9" s="14">
        <f>E9*D9</f>
        <v>420</v>
      </c>
      <c r="G9" s="14">
        <v>70</v>
      </c>
      <c r="H9" s="15">
        <f>G9*F9</f>
        <v>29400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2" si="0">E10*D10</f>
        <v>0</v>
      </c>
      <c r="G10" s="14"/>
      <c r="H10" s="15">
        <f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29400</v>
      </c>
    </row>
    <row r="21" spans="1:8" ht="33" customHeight="1" x14ac:dyDescent="0.75">
      <c r="A21" s="201" t="s">
        <v>55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H20-C25</f>
        <v>29400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9" sqref="H9:H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1.7109375" style="1" customWidth="1"/>
    <col min="6" max="6" width="23.28515625" style="1" customWidth="1"/>
    <col min="7" max="7" width="20.140625" style="1" bestFit="1" customWidth="1"/>
    <col min="8" max="8" width="34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45498</v>
      </c>
      <c r="D3" s="219"/>
      <c r="E3" s="220"/>
      <c r="F3" s="10" t="s">
        <v>24</v>
      </c>
      <c r="G3" s="221" t="s">
        <v>44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45498</v>
      </c>
      <c r="H4" s="210"/>
    </row>
    <row r="5" spans="1:8" ht="34.9" customHeight="1" x14ac:dyDescent="0.75">
      <c r="A5" s="207" t="s">
        <v>1</v>
      </c>
      <c r="B5" s="208"/>
      <c r="C5" s="207" t="s">
        <v>38</v>
      </c>
      <c r="D5" s="209"/>
      <c r="E5" s="208"/>
      <c r="F5" s="10" t="s">
        <v>26</v>
      </c>
      <c r="G5" s="210">
        <v>45498</v>
      </c>
      <c r="H5" s="210"/>
    </row>
    <row r="6" spans="1:8" ht="33" customHeight="1" x14ac:dyDescent="0.75">
      <c r="A6" s="207" t="s">
        <v>2</v>
      </c>
      <c r="B6" s="208"/>
      <c r="C6" s="207">
        <v>121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203</v>
      </c>
      <c r="C9" s="6"/>
      <c r="D9" s="13">
        <v>1</v>
      </c>
      <c r="E9" s="14">
        <v>220</v>
      </c>
      <c r="F9" s="14">
        <f>D9*E9</f>
        <v>220</v>
      </c>
      <c r="G9" s="14">
        <v>205</v>
      </c>
      <c r="H9" s="15">
        <f>G9*F9</f>
        <v>45100</v>
      </c>
    </row>
    <row r="10" spans="1:8" ht="51" x14ac:dyDescent="0.75">
      <c r="A10" s="12">
        <v>2</v>
      </c>
      <c r="B10" s="11" t="s">
        <v>204</v>
      </c>
      <c r="C10" s="6"/>
      <c r="D10" s="13">
        <v>1</v>
      </c>
      <c r="E10" s="14">
        <v>50</v>
      </c>
      <c r="F10" s="14">
        <f>E10*D10</f>
        <v>50</v>
      </c>
      <c r="G10" s="14">
        <v>140</v>
      </c>
      <c r="H10" s="15">
        <f t="shared" ref="H10:H11" si="0">G10*F10</f>
        <v>7000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52100</v>
      </c>
    </row>
    <row r="21" spans="1:8" ht="33" customHeight="1" x14ac:dyDescent="0.75">
      <c r="A21" s="201" t="str">
        <f>G3</f>
        <v>تشوينات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8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H20-C22</f>
        <v>52100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rightToLeft="1" view="pageBreakPreview" topLeftCell="A19" zoomScaleNormal="100" zoomScaleSheetLayoutView="100" workbookViewId="0">
      <selection activeCell="C27" sqref="C27:E27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3" style="1" bestFit="1" customWidth="1"/>
    <col min="5" max="5" width="10.7109375" style="1" bestFit="1" customWidth="1"/>
    <col min="6" max="6" width="19.7109375" style="1" customWidth="1"/>
    <col min="7" max="7" width="20.140625" style="1" bestFit="1" customWidth="1"/>
    <col min="8" max="8" width="19.5703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10" ht="70.150000000000006" customHeight="1" x14ac:dyDescent="0.75">
      <c r="H1" s="215" t="s">
        <v>29</v>
      </c>
    </row>
    <row r="2" spans="1:10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10" ht="33" customHeight="1" x14ac:dyDescent="0.75">
      <c r="A3" s="207" t="s">
        <v>0</v>
      </c>
      <c r="B3" s="208"/>
      <c r="C3" s="218">
        <v>45498</v>
      </c>
      <c r="D3" s="219"/>
      <c r="E3" s="220"/>
      <c r="F3" s="10" t="s">
        <v>24</v>
      </c>
      <c r="G3" s="221" t="s">
        <v>118</v>
      </c>
      <c r="H3" s="221"/>
    </row>
    <row r="4" spans="1:10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45498</v>
      </c>
      <c r="H4" s="210"/>
    </row>
    <row r="5" spans="1:10" ht="34.9" customHeight="1" x14ac:dyDescent="0.75">
      <c r="A5" s="207" t="s">
        <v>1</v>
      </c>
      <c r="B5" s="208"/>
      <c r="C5" s="207" t="s">
        <v>45</v>
      </c>
      <c r="D5" s="209"/>
      <c r="E5" s="208"/>
      <c r="F5" s="10" t="s">
        <v>26</v>
      </c>
      <c r="G5" s="210">
        <v>45498</v>
      </c>
      <c r="H5" s="210"/>
    </row>
    <row r="6" spans="1:10" ht="33" customHeight="1" x14ac:dyDescent="0.75">
      <c r="A6" s="207" t="s">
        <v>2</v>
      </c>
      <c r="B6" s="208"/>
      <c r="C6" s="207">
        <v>120</v>
      </c>
      <c r="D6" s="209"/>
      <c r="E6" s="208"/>
      <c r="F6" s="10" t="s">
        <v>27</v>
      </c>
      <c r="G6" s="211"/>
      <c r="H6" s="211"/>
    </row>
    <row r="7" spans="1:10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10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10" ht="51" x14ac:dyDescent="0.75">
      <c r="A9" s="12">
        <v>1</v>
      </c>
      <c r="B9" s="11" t="s">
        <v>201</v>
      </c>
      <c r="C9" s="6"/>
      <c r="D9" s="13">
        <v>1</v>
      </c>
      <c r="E9" s="14">
        <v>65</v>
      </c>
      <c r="F9" s="14">
        <f>E9*D9</f>
        <v>65</v>
      </c>
      <c r="G9" s="14">
        <v>575</v>
      </c>
      <c r="H9" s="15">
        <f>G9*F9</f>
        <v>37375</v>
      </c>
    </row>
    <row r="10" spans="1:10" ht="35.25" x14ac:dyDescent="0.75">
      <c r="A10" s="12">
        <v>2</v>
      </c>
      <c r="B10" s="11"/>
      <c r="C10" s="6"/>
      <c r="D10" s="13"/>
      <c r="E10" s="14"/>
      <c r="F10" s="14">
        <f t="shared" ref="F10:F11" si="0">E10*D10</f>
        <v>0</v>
      </c>
      <c r="G10" s="14"/>
      <c r="H10" s="15">
        <f>G10*F10</f>
        <v>0</v>
      </c>
      <c r="J10" s="98"/>
    </row>
    <row r="11" spans="1:10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10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10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10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10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10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8">
        <f>SUM(H9:H14)</f>
        <v>37375</v>
      </c>
    </row>
    <row r="21" spans="1:8" ht="33" customHeight="1" x14ac:dyDescent="0.75">
      <c r="A21" s="201" t="str">
        <f>G3</f>
        <v>خرسانات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127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v>35000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62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9.140625" style="1" bestFit="1" customWidth="1"/>
    <col min="4" max="4" width="19.7109375" style="1" customWidth="1"/>
    <col min="5" max="5" width="9" style="1" bestFit="1" customWidth="1"/>
    <col min="6" max="6" width="23.28515625" style="1" customWidth="1"/>
    <col min="7" max="7" width="20.140625" style="1" bestFit="1" customWidth="1"/>
    <col min="8" max="8" width="25.140625" style="148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26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27"/>
    </row>
    <row r="3" spans="1:8" ht="33" customHeight="1" x14ac:dyDescent="0.75">
      <c r="A3" s="207" t="s">
        <v>0</v>
      </c>
      <c r="B3" s="208"/>
      <c r="C3" s="218">
        <v>45491</v>
      </c>
      <c r="D3" s="219"/>
      <c r="E3" s="220"/>
      <c r="F3" s="10" t="s">
        <v>24</v>
      </c>
      <c r="G3" s="221" t="s">
        <v>138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45491</v>
      </c>
      <c r="H4" s="210"/>
    </row>
    <row r="5" spans="1:8" ht="34.9" customHeight="1" x14ac:dyDescent="0.75">
      <c r="A5" s="207" t="s">
        <v>1</v>
      </c>
      <c r="B5" s="208"/>
      <c r="C5" s="207" t="s">
        <v>139</v>
      </c>
      <c r="D5" s="209"/>
      <c r="E5" s="208"/>
      <c r="F5" s="10" t="s">
        <v>26</v>
      </c>
      <c r="G5" s="210">
        <v>45491</v>
      </c>
      <c r="H5" s="210"/>
    </row>
    <row r="6" spans="1:8" ht="33" customHeight="1" x14ac:dyDescent="0.75">
      <c r="A6" s="207" t="s">
        <v>2</v>
      </c>
      <c r="B6" s="208"/>
      <c r="C6" s="207">
        <v>119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/>
      <c r="D7" s="214" t="s">
        <v>5</v>
      </c>
      <c r="E7" s="214"/>
      <c r="F7" s="214"/>
      <c r="G7" s="205" t="s">
        <v>23</v>
      </c>
      <c r="H7" s="224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25"/>
    </row>
    <row r="9" spans="1:8" s="19" customFormat="1" ht="35.25" x14ac:dyDescent="0.75">
      <c r="A9" s="12">
        <v>1</v>
      </c>
      <c r="B9" s="11" t="s">
        <v>200</v>
      </c>
      <c r="C9" s="18"/>
      <c r="D9" s="13">
        <v>1</v>
      </c>
      <c r="E9" s="14">
        <v>1</v>
      </c>
      <c r="F9" s="14">
        <f>E9*D9</f>
        <v>1</v>
      </c>
      <c r="G9" s="14">
        <v>18365</v>
      </c>
      <c r="H9" s="144">
        <f t="shared" ref="H9:H18" si="0">G9*F9</f>
        <v>18365</v>
      </c>
    </row>
    <row r="10" spans="1:8" ht="35.25" x14ac:dyDescent="0.75">
      <c r="A10" s="12">
        <v>2</v>
      </c>
      <c r="B10" s="11"/>
      <c r="C10" s="18"/>
      <c r="D10" s="13"/>
      <c r="E10" s="14"/>
      <c r="F10" s="14">
        <f>D10*E10</f>
        <v>0</v>
      </c>
      <c r="G10" s="14"/>
      <c r="H10" s="144">
        <f>G10*F10</f>
        <v>0</v>
      </c>
    </row>
    <row r="11" spans="1:8" ht="35.25" x14ac:dyDescent="0.75">
      <c r="A11" s="12">
        <v>3</v>
      </c>
      <c r="B11" s="11"/>
      <c r="C11" s="18"/>
      <c r="D11" s="13"/>
      <c r="E11" s="14"/>
      <c r="F11" s="14">
        <f>E11*D11</f>
        <v>0</v>
      </c>
      <c r="G11" s="14"/>
      <c r="H11" s="144">
        <f t="shared" si="0"/>
        <v>0</v>
      </c>
    </row>
    <row r="12" spans="1:8" ht="35.25" x14ac:dyDescent="0.75">
      <c r="A12" s="12">
        <v>4</v>
      </c>
      <c r="B12" s="11"/>
      <c r="C12" s="18"/>
      <c r="D12" s="13"/>
      <c r="E12" s="14"/>
      <c r="F12" s="14">
        <f t="shared" ref="F12" si="1">E12*D12</f>
        <v>0</v>
      </c>
      <c r="G12" s="14"/>
      <c r="H12" s="144">
        <f t="shared" si="0"/>
        <v>0</v>
      </c>
    </row>
    <row r="13" spans="1:8" ht="35.25" x14ac:dyDescent="0.75">
      <c r="A13" s="12">
        <v>5</v>
      </c>
      <c r="B13" s="11"/>
      <c r="C13" s="18"/>
      <c r="D13" s="13"/>
      <c r="E13" s="14"/>
      <c r="F13" s="14">
        <f t="shared" ref="F13" si="2">D13*E13</f>
        <v>0</v>
      </c>
      <c r="G13" s="14"/>
      <c r="H13" s="144">
        <f t="shared" si="0"/>
        <v>0</v>
      </c>
    </row>
    <row r="14" spans="1:8" ht="35.25" x14ac:dyDescent="0.75">
      <c r="A14" s="12">
        <v>6</v>
      </c>
      <c r="B14" s="11"/>
      <c r="C14" s="18"/>
      <c r="D14" s="13"/>
      <c r="E14" s="14"/>
      <c r="F14" s="14">
        <f t="shared" ref="F14:F15" si="3">E14*D14</f>
        <v>0</v>
      </c>
      <c r="G14" s="14"/>
      <c r="H14" s="144">
        <f t="shared" si="0"/>
        <v>0</v>
      </c>
    </row>
    <row r="15" spans="1:8" ht="35.25" x14ac:dyDescent="0.75">
      <c r="A15" s="12">
        <v>7</v>
      </c>
      <c r="B15" s="11"/>
      <c r="C15" s="18"/>
      <c r="D15" s="13"/>
      <c r="E15" s="14"/>
      <c r="F15" s="14">
        <f t="shared" si="3"/>
        <v>0</v>
      </c>
      <c r="G15" s="14"/>
      <c r="H15" s="144">
        <f t="shared" si="0"/>
        <v>0</v>
      </c>
    </row>
    <row r="16" spans="1:8" ht="35.25" x14ac:dyDescent="0.75">
      <c r="A16" s="12">
        <v>8</v>
      </c>
      <c r="B16" s="11"/>
      <c r="C16" s="18"/>
      <c r="D16" s="13"/>
      <c r="E16" s="14"/>
      <c r="F16" s="14">
        <f t="shared" ref="F16" si="4">D16*E16</f>
        <v>0</v>
      </c>
      <c r="G16" s="14"/>
      <c r="H16" s="144">
        <f t="shared" si="0"/>
        <v>0</v>
      </c>
    </row>
    <row r="17" spans="1:8" ht="35.25" x14ac:dyDescent="0.75">
      <c r="A17" s="12">
        <v>9</v>
      </c>
      <c r="B17" s="11"/>
      <c r="C17" s="18"/>
      <c r="D17" s="13"/>
      <c r="E17" s="14"/>
      <c r="F17" s="14">
        <f t="shared" ref="F17:F18" si="5">E17*D17</f>
        <v>0</v>
      </c>
      <c r="G17" s="14"/>
      <c r="H17" s="144">
        <f t="shared" si="0"/>
        <v>0</v>
      </c>
    </row>
    <row r="18" spans="1:8" ht="35.25" x14ac:dyDescent="0.75">
      <c r="A18" s="12">
        <v>10</v>
      </c>
      <c r="B18" s="11"/>
      <c r="C18" s="18"/>
      <c r="D18" s="13"/>
      <c r="E18" s="14"/>
      <c r="F18" s="14">
        <f t="shared" si="5"/>
        <v>0</v>
      </c>
      <c r="G18" s="14"/>
      <c r="H18" s="144">
        <f t="shared" si="0"/>
        <v>0</v>
      </c>
    </row>
    <row r="19" spans="1:8" ht="33" customHeight="1" x14ac:dyDescent="0.75">
      <c r="A19" s="198" t="s">
        <v>43</v>
      </c>
      <c r="B19" s="199"/>
      <c r="C19" s="199"/>
      <c r="D19" s="199"/>
      <c r="E19" s="199"/>
      <c r="F19" s="199"/>
      <c r="G19" s="200"/>
      <c r="H19" s="145">
        <f>SUM(H9:H18)</f>
        <v>18365</v>
      </c>
    </row>
    <row r="20" spans="1:8" ht="33" customHeight="1" x14ac:dyDescent="0.75">
      <c r="A20" s="201" t="str">
        <f>G3</f>
        <v xml:space="preserve">توريدات كهربية </v>
      </c>
      <c r="B20" s="4" t="s">
        <v>7</v>
      </c>
      <c r="C20" s="202"/>
      <c r="D20" s="195"/>
      <c r="E20" s="195"/>
      <c r="F20" s="196" t="s">
        <v>21</v>
      </c>
      <c r="G20" s="196"/>
      <c r="H20" s="197"/>
    </row>
    <row r="21" spans="1:8" ht="33" customHeight="1" x14ac:dyDescent="0.75">
      <c r="A21" s="201"/>
      <c r="B21" s="4" t="s">
        <v>8</v>
      </c>
      <c r="C21" s="194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9</v>
      </c>
      <c r="C22" s="194">
        <f>C20*0%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10</v>
      </c>
      <c r="C23" s="194">
        <f>C20*0%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11</v>
      </c>
      <c r="C24" s="194"/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12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13</v>
      </c>
      <c r="C26" s="194">
        <f>H19</f>
        <v>18365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203" t="s">
        <v>17</v>
      </c>
      <c r="C27" s="203"/>
      <c r="D27" s="203"/>
      <c r="E27" s="203"/>
      <c r="F27" s="203"/>
      <c r="G27" s="203"/>
      <c r="H27" s="203"/>
    </row>
    <row r="28" spans="1:8" ht="99.6" customHeight="1" x14ac:dyDescent="0.75">
      <c r="A28" s="201"/>
      <c r="B28" s="204" t="s">
        <v>18</v>
      </c>
      <c r="C28" s="204"/>
      <c r="D28" s="204"/>
      <c r="E28" s="204"/>
      <c r="F28" s="204"/>
      <c r="G28" s="204"/>
      <c r="H28" s="204"/>
    </row>
    <row r="29" spans="1:8" ht="90" customHeight="1" x14ac:dyDescent="0.75">
      <c r="A29" s="201"/>
      <c r="B29" s="204" t="s">
        <v>33</v>
      </c>
      <c r="C29" s="204"/>
      <c r="D29" s="204"/>
      <c r="E29" s="204"/>
      <c r="F29" s="204"/>
      <c r="G29" s="204"/>
      <c r="H29" s="204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147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F23:H23"/>
    <mergeCell ref="B27:H27"/>
    <mergeCell ref="B28:H28"/>
    <mergeCell ref="B29:H29"/>
    <mergeCell ref="C24:E24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rightToLeft="1" view="pageBreakPreview" zoomScale="70" zoomScaleNormal="100" zoomScaleSheetLayoutView="70" workbookViewId="0">
      <selection activeCell="H9" sqref="H9:H11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9.140625" style="1" bestFit="1" customWidth="1"/>
    <col min="4" max="4" width="19.7109375" style="1" customWidth="1"/>
    <col min="5" max="5" width="9" style="1" bestFit="1" customWidth="1"/>
    <col min="6" max="6" width="30.85546875" style="1" customWidth="1"/>
    <col min="7" max="7" width="20.140625" style="1" bestFit="1" customWidth="1"/>
    <col min="8" max="8" width="23" style="148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26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27"/>
    </row>
    <row r="3" spans="1:8" ht="33" customHeight="1" x14ac:dyDescent="0.75">
      <c r="A3" s="207" t="s">
        <v>0</v>
      </c>
      <c r="B3" s="208"/>
      <c r="C3" s="218">
        <v>45491</v>
      </c>
      <c r="D3" s="219"/>
      <c r="E3" s="220"/>
      <c r="F3" s="10" t="s">
        <v>24</v>
      </c>
      <c r="G3" s="221" t="s">
        <v>194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45491</v>
      </c>
      <c r="H4" s="210"/>
    </row>
    <row r="5" spans="1:8" ht="34.9" customHeight="1" x14ac:dyDescent="0.75">
      <c r="A5" s="207" t="s">
        <v>1</v>
      </c>
      <c r="B5" s="208"/>
      <c r="C5" s="207" t="s">
        <v>195</v>
      </c>
      <c r="D5" s="209"/>
      <c r="E5" s="208"/>
      <c r="F5" s="10" t="s">
        <v>26</v>
      </c>
      <c r="G5" s="210">
        <v>45491</v>
      </c>
      <c r="H5" s="210"/>
    </row>
    <row r="6" spans="1:8" ht="33" customHeight="1" x14ac:dyDescent="0.75">
      <c r="A6" s="207" t="s">
        <v>2</v>
      </c>
      <c r="B6" s="208"/>
      <c r="C6" s="207">
        <v>118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126</v>
      </c>
      <c r="D7" s="214" t="s">
        <v>5</v>
      </c>
      <c r="E7" s="214"/>
      <c r="F7" s="214"/>
      <c r="G7" s="205" t="s">
        <v>23</v>
      </c>
      <c r="H7" s="224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25"/>
    </row>
    <row r="9" spans="1:8" s="19" customFormat="1" ht="51" x14ac:dyDescent="0.75">
      <c r="A9" s="12">
        <v>1</v>
      </c>
      <c r="B9" s="11" t="s">
        <v>196</v>
      </c>
      <c r="C9" s="18"/>
      <c r="D9" s="13">
        <v>1</v>
      </c>
      <c r="E9" s="14">
        <v>3.5</v>
      </c>
      <c r="F9" s="14">
        <f>E9*D9</f>
        <v>3.5</v>
      </c>
      <c r="G9" s="14">
        <v>2150</v>
      </c>
      <c r="H9" s="144">
        <f t="shared" ref="H9:H11" si="0">G9*F9</f>
        <v>7525</v>
      </c>
    </row>
    <row r="10" spans="1:8" ht="51" x14ac:dyDescent="0.75">
      <c r="A10" s="12">
        <v>2</v>
      </c>
      <c r="B10" s="11" t="s">
        <v>198</v>
      </c>
      <c r="C10" s="18"/>
      <c r="D10" s="13">
        <v>1</v>
      </c>
      <c r="E10" s="14">
        <v>3</v>
      </c>
      <c r="F10" s="14">
        <f t="shared" ref="F10:F21" si="1">E10*D10</f>
        <v>3</v>
      </c>
      <c r="G10" s="14">
        <v>2150</v>
      </c>
      <c r="H10" s="144">
        <f>G10*F10</f>
        <v>6450</v>
      </c>
    </row>
    <row r="11" spans="1:8" ht="51" x14ac:dyDescent="0.75">
      <c r="A11" s="12">
        <v>3</v>
      </c>
      <c r="B11" s="11" t="s">
        <v>197</v>
      </c>
      <c r="C11" s="18"/>
      <c r="D11" s="13">
        <v>1</v>
      </c>
      <c r="E11" s="14">
        <v>3</v>
      </c>
      <c r="F11" s="14">
        <f t="shared" si="1"/>
        <v>3</v>
      </c>
      <c r="G11" s="14">
        <v>2100</v>
      </c>
      <c r="H11" s="144">
        <f t="shared" si="0"/>
        <v>6300</v>
      </c>
    </row>
    <row r="12" spans="1:8" ht="35.25" x14ac:dyDescent="0.75">
      <c r="A12" s="12">
        <v>4</v>
      </c>
      <c r="B12" s="11" t="s">
        <v>199</v>
      </c>
      <c r="C12" s="18"/>
      <c r="D12" s="13">
        <v>1</v>
      </c>
      <c r="E12" s="14">
        <v>3</v>
      </c>
      <c r="F12" s="14">
        <f t="shared" si="1"/>
        <v>3</v>
      </c>
      <c r="G12" s="14">
        <v>950</v>
      </c>
      <c r="H12" s="144">
        <f t="shared" ref="H12:H17" si="2">G12*F12</f>
        <v>2850</v>
      </c>
    </row>
    <row r="13" spans="1:8" ht="35.25" x14ac:dyDescent="0.75">
      <c r="A13" s="12">
        <v>5</v>
      </c>
      <c r="B13" s="11"/>
      <c r="C13" s="18"/>
      <c r="D13" s="13"/>
      <c r="E13" s="14"/>
      <c r="F13" s="14">
        <f t="shared" si="1"/>
        <v>0</v>
      </c>
      <c r="G13" s="14"/>
      <c r="H13" s="144">
        <f t="shared" si="2"/>
        <v>0</v>
      </c>
    </row>
    <row r="14" spans="1:8" ht="35.25" x14ac:dyDescent="0.75">
      <c r="A14" s="12">
        <v>6</v>
      </c>
      <c r="B14" s="11"/>
      <c r="C14" s="18"/>
      <c r="D14" s="13"/>
      <c r="E14" s="14"/>
      <c r="F14" s="14">
        <f t="shared" si="1"/>
        <v>0</v>
      </c>
      <c r="G14" s="14"/>
      <c r="H14" s="144">
        <f t="shared" si="2"/>
        <v>0</v>
      </c>
    </row>
    <row r="15" spans="1:8" ht="35.25" x14ac:dyDescent="0.75">
      <c r="A15" s="12">
        <v>7</v>
      </c>
      <c r="B15" s="11"/>
      <c r="C15" s="18"/>
      <c r="D15" s="13"/>
      <c r="E15" s="14"/>
      <c r="F15" s="14">
        <f t="shared" si="1"/>
        <v>0</v>
      </c>
      <c r="G15" s="14"/>
      <c r="H15" s="144">
        <f t="shared" si="2"/>
        <v>0</v>
      </c>
    </row>
    <row r="16" spans="1:8" ht="35.25" x14ac:dyDescent="0.75">
      <c r="A16" s="12">
        <v>8</v>
      </c>
      <c r="B16" s="11"/>
      <c r="C16" s="18"/>
      <c r="D16" s="13"/>
      <c r="E16" s="14"/>
      <c r="F16" s="14">
        <f t="shared" si="1"/>
        <v>0</v>
      </c>
      <c r="G16" s="14"/>
      <c r="H16" s="144">
        <f t="shared" si="2"/>
        <v>0</v>
      </c>
    </row>
    <row r="17" spans="1:8" ht="35.25" x14ac:dyDescent="0.75">
      <c r="A17" s="12">
        <v>9</v>
      </c>
      <c r="B17" s="11"/>
      <c r="C17" s="18"/>
      <c r="D17" s="13"/>
      <c r="E17" s="14"/>
      <c r="F17" s="14">
        <f t="shared" si="1"/>
        <v>0</v>
      </c>
      <c r="G17" s="14"/>
      <c r="H17" s="144">
        <f t="shared" si="2"/>
        <v>0</v>
      </c>
    </row>
    <row r="18" spans="1:8" ht="35.25" x14ac:dyDescent="0.75">
      <c r="A18" s="12">
        <v>10</v>
      </c>
      <c r="B18" s="11"/>
      <c r="C18" s="18"/>
      <c r="D18" s="13"/>
      <c r="E18" s="14"/>
      <c r="F18" s="14">
        <f t="shared" si="1"/>
        <v>0</v>
      </c>
      <c r="G18" s="14"/>
      <c r="H18" s="144">
        <f t="shared" ref="H18:H21" si="3">G18*F18</f>
        <v>0</v>
      </c>
    </row>
    <row r="19" spans="1:8" ht="35.25" x14ac:dyDescent="0.75">
      <c r="A19" s="12">
        <v>11</v>
      </c>
      <c r="B19" s="11"/>
      <c r="C19" s="18"/>
      <c r="D19" s="13"/>
      <c r="E19" s="14"/>
      <c r="F19" s="14">
        <f t="shared" si="1"/>
        <v>0</v>
      </c>
      <c r="G19" s="7"/>
      <c r="H19" s="144">
        <f t="shared" si="3"/>
        <v>0</v>
      </c>
    </row>
    <row r="20" spans="1:8" ht="33" customHeight="1" x14ac:dyDescent="0.75">
      <c r="A20" s="12">
        <v>12</v>
      </c>
      <c r="B20" s="11"/>
      <c r="C20" s="18"/>
      <c r="D20" s="13"/>
      <c r="E20" s="14"/>
      <c r="F20" s="14">
        <f t="shared" si="1"/>
        <v>0</v>
      </c>
      <c r="G20" s="7"/>
      <c r="H20" s="144">
        <f t="shared" si="3"/>
        <v>0</v>
      </c>
    </row>
    <row r="21" spans="1:8" ht="33" customHeight="1" x14ac:dyDescent="0.75">
      <c r="A21" s="12">
        <v>13</v>
      </c>
      <c r="B21" s="11"/>
      <c r="C21" s="18"/>
      <c r="D21" s="13"/>
      <c r="E21" s="14"/>
      <c r="F21" s="14">
        <f t="shared" si="1"/>
        <v>0</v>
      </c>
      <c r="G21" s="7"/>
      <c r="H21" s="144">
        <f t="shared" si="3"/>
        <v>0</v>
      </c>
    </row>
    <row r="22" spans="1:8" ht="33" customHeight="1" x14ac:dyDescent="0.75">
      <c r="A22" s="198" t="s">
        <v>43</v>
      </c>
      <c r="B22" s="199"/>
      <c r="C22" s="199"/>
      <c r="D22" s="199"/>
      <c r="E22" s="199"/>
      <c r="F22" s="199"/>
      <c r="G22" s="200"/>
      <c r="H22" s="145">
        <f>SUM(H9:H21)</f>
        <v>23125</v>
      </c>
    </row>
    <row r="23" spans="1:8" ht="33" customHeight="1" x14ac:dyDescent="0.75">
      <c r="A23" s="201" t="str">
        <f>G3</f>
        <v xml:space="preserve">توريد طوب </v>
      </c>
      <c r="B23" s="4" t="s">
        <v>7</v>
      </c>
      <c r="C23" s="202"/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8</v>
      </c>
      <c r="C24" s="194"/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9</v>
      </c>
      <c r="C25" s="194">
        <f>C23*0%</f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10</v>
      </c>
      <c r="C26" s="194">
        <f>C23*0%</f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11</v>
      </c>
      <c r="C27" s="194">
        <v>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4" t="s">
        <v>12</v>
      </c>
      <c r="C28" s="194">
        <v>0</v>
      </c>
      <c r="D28" s="195"/>
      <c r="E28" s="195"/>
      <c r="F28" s="196" t="s">
        <v>21</v>
      </c>
      <c r="G28" s="196"/>
      <c r="H28" s="197"/>
    </row>
    <row r="29" spans="1:8" ht="33" customHeight="1" x14ac:dyDescent="0.75">
      <c r="A29" s="201"/>
      <c r="B29" s="4" t="s">
        <v>13</v>
      </c>
      <c r="C29" s="194">
        <f>H22</f>
        <v>23125</v>
      </c>
      <c r="D29" s="195"/>
      <c r="E29" s="195"/>
      <c r="F29" s="196" t="s">
        <v>21</v>
      </c>
      <c r="G29" s="196"/>
      <c r="H29" s="197"/>
    </row>
    <row r="30" spans="1:8" ht="33" customHeight="1" x14ac:dyDescent="0.75">
      <c r="A30" s="201"/>
      <c r="B30" s="203" t="s">
        <v>17</v>
      </c>
      <c r="C30" s="203"/>
      <c r="D30" s="203"/>
      <c r="E30" s="203"/>
      <c r="F30" s="203"/>
      <c r="G30" s="203"/>
      <c r="H30" s="203"/>
    </row>
    <row r="31" spans="1:8" ht="99.6" customHeight="1" x14ac:dyDescent="0.75">
      <c r="A31" s="201"/>
      <c r="B31" s="204" t="s">
        <v>18</v>
      </c>
      <c r="C31" s="204"/>
      <c r="D31" s="204"/>
      <c r="E31" s="204"/>
      <c r="F31" s="204"/>
      <c r="G31" s="204"/>
      <c r="H31" s="204"/>
    </row>
    <row r="32" spans="1:8" ht="90" customHeight="1" x14ac:dyDescent="0.75">
      <c r="A32" s="201"/>
      <c r="B32" s="204" t="s">
        <v>33</v>
      </c>
      <c r="C32" s="204"/>
      <c r="D32" s="204"/>
      <c r="E32" s="204"/>
      <c r="F32" s="204"/>
      <c r="G32" s="204"/>
      <c r="H32" s="204"/>
    </row>
    <row r="33" spans="1:8" ht="33" customHeight="1" x14ac:dyDescent="0.75">
      <c r="A33" s="3"/>
      <c r="B33" s="3"/>
      <c r="C33" s="3"/>
      <c r="D33" s="3"/>
      <c r="E33" s="3"/>
      <c r="F33" s="3"/>
      <c r="G33" s="3"/>
      <c r="H33" s="147"/>
    </row>
  </sheetData>
  <mergeCells count="39">
    <mergeCell ref="C29:E29"/>
    <mergeCell ref="F29:H29"/>
    <mergeCell ref="A22:G22"/>
    <mergeCell ref="A23:A32"/>
    <mergeCell ref="C23:E23"/>
    <mergeCell ref="F23:H23"/>
    <mergeCell ref="C24:E24"/>
    <mergeCell ref="F24:H24"/>
    <mergeCell ref="C25:E25"/>
    <mergeCell ref="F25:H25"/>
    <mergeCell ref="C26:E26"/>
    <mergeCell ref="F26:H26"/>
    <mergeCell ref="B30:H30"/>
    <mergeCell ref="B31:H31"/>
    <mergeCell ref="B32:H32"/>
    <mergeCell ref="C27:E27"/>
    <mergeCell ref="F27:H27"/>
    <mergeCell ref="C28:E2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8:H28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rightToLeft="1" view="pageBreakPreview" zoomScale="70" zoomScaleNormal="100" zoomScaleSheetLayoutView="70" workbookViewId="0">
      <selection activeCell="H9" sqref="H9:H22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6" style="1" customWidth="1"/>
    <col min="6" max="6" width="29.855468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45491</v>
      </c>
      <c r="D3" s="219"/>
      <c r="E3" s="220"/>
      <c r="F3" s="10" t="s">
        <v>24</v>
      </c>
      <c r="G3" s="221" t="s">
        <v>113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45491</v>
      </c>
      <c r="H4" s="210"/>
    </row>
    <row r="5" spans="1:8" ht="34.9" customHeight="1" x14ac:dyDescent="0.75">
      <c r="A5" s="207" t="s">
        <v>1</v>
      </c>
      <c r="B5" s="208"/>
      <c r="C5" s="207" t="s">
        <v>125</v>
      </c>
      <c r="D5" s="209"/>
      <c r="E5" s="208"/>
      <c r="F5" s="10" t="s">
        <v>26</v>
      </c>
      <c r="G5" s="210">
        <v>45491</v>
      </c>
      <c r="H5" s="210"/>
    </row>
    <row r="6" spans="1:8" ht="33" customHeight="1" x14ac:dyDescent="0.75">
      <c r="A6" s="207" t="s">
        <v>2</v>
      </c>
      <c r="B6" s="208"/>
      <c r="C6" s="207">
        <v>117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/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53</v>
      </c>
      <c r="C9" s="6"/>
      <c r="D9" s="13">
        <v>1</v>
      </c>
      <c r="E9" s="14">
        <v>1</v>
      </c>
      <c r="F9" s="14">
        <f>D9*E9</f>
        <v>1</v>
      </c>
      <c r="G9" s="14">
        <v>1000</v>
      </c>
      <c r="H9" s="15">
        <f>G9*F9</f>
        <v>1000</v>
      </c>
    </row>
    <row r="10" spans="1:8" ht="35.25" x14ac:dyDescent="0.75">
      <c r="A10" s="12">
        <v>2</v>
      </c>
      <c r="B10" s="11" t="s">
        <v>76</v>
      </c>
      <c r="C10" s="6"/>
      <c r="D10" s="13">
        <v>1</v>
      </c>
      <c r="E10" s="14">
        <v>1</v>
      </c>
      <c r="F10" s="14">
        <f>E10*D10</f>
        <v>1</v>
      </c>
      <c r="G10" s="14">
        <v>215</v>
      </c>
      <c r="H10" s="15">
        <f t="shared" ref="H10:H25" si="0">G10*F10</f>
        <v>215</v>
      </c>
    </row>
    <row r="11" spans="1:8" ht="35.25" x14ac:dyDescent="0.75">
      <c r="A11" s="12">
        <v>3</v>
      </c>
      <c r="B11" s="11" t="s">
        <v>158</v>
      </c>
      <c r="C11" s="6"/>
      <c r="D11" s="13">
        <v>1</v>
      </c>
      <c r="E11" s="14">
        <v>21</v>
      </c>
      <c r="F11" s="14">
        <f t="shared" ref="F11:F26" si="1">E11*D11</f>
        <v>21</v>
      </c>
      <c r="G11" s="14">
        <v>250</v>
      </c>
      <c r="H11" s="15">
        <f t="shared" si="0"/>
        <v>5250</v>
      </c>
    </row>
    <row r="12" spans="1:8" ht="35.25" x14ac:dyDescent="0.75">
      <c r="A12" s="12">
        <v>4</v>
      </c>
      <c r="B12" s="11" t="s">
        <v>188</v>
      </c>
      <c r="C12" s="6"/>
      <c r="D12" s="13">
        <v>1</v>
      </c>
      <c r="E12" s="14">
        <v>1</v>
      </c>
      <c r="F12" s="14">
        <f t="shared" si="1"/>
        <v>1</v>
      </c>
      <c r="G12" s="14">
        <v>2100</v>
      </c>
      <c r="H12" s="15">
        <f t="shared" si="0"/>
        <v>2100</v>
      </c>
    </row>
    <row r="13" spans="1:8" ht="35.25" x14ac:dyDescent="0.75">
      <c r="A13" s="12">
        <v>5</v>
      </c>
      <c r="B13" s="11" t="s">
        <v>189</v>
      </c>
      <c r="C13" s="6"/>
      <c r="D13" s="13">
        <v>1</v>
      </c>
      <c r="E13" s="14">
        <v>1</v>
      </c>
      <c r="F13" s="14">
        <f t="shared" si="1"/>
        <v>1</v>
      </c>
      <c r="G13" s="14">
        <v>200</v>
      </c>
      <c r="H13" s="15">
        <f t="shared" si="0"/>
        <v>200</v>
      </c>
    </row>
    <row r="14" spans="1:8" ht="35.25" x14ac:dyDescent="0.75">
      <c r="A14" s="12">
        <v>6</v>
      </c>
      <c r="B14" s="11" t="s">
        <v>190</v>
      </c>
      <c r="C14" s="16"/>
      <c r="D14" s="13">
        <v>1</v>
      </c>
      <c r="E14" s="7">
        <v>1</v>
      </c>
      <c r="F14" s="14">
        <f t="shared" si="1"/>
        <v>1</v>
      </c>
      <c r="G14" s="7">
        <v>200</v>
      </c>
      <c r="H14" s="15">
        <f t="shared" si="0"/>
        <v>200</v>
      </c>
    </row>
    <row r="15" spans="1:8" ht="35.25" x14ac:dyDescent="0.75">
      <c r="A15" s="12">
        <v>7</v>
      </c>
      <c r="B15" s="11" t="s">
        <v>76</v>
      </c>
      <c r="C15" s="16"/>
      <c r="D15" s="13">
        <v>1</v>
      </c>
      <c r="E15" s="7">
        <v>1</v>
      </c>
      <c r="F15" s="14">
        <f t="shared" si="1"/>
        <v>1</v>
      </c>
      <c r="G15" s="7">
        <v>100</v>
      </c>
      <c r="H15" s="15">
        <f t="shared" si="0"/>
        <v>100</v>
      </c>
    </row>
    <row r="16" spans="1:8" ht="33" customHeight="1" x14ac:dyDescent="0.75">
      <c r="A16" s="12">
        <v>8</v>
      </c>
      <c r="B16" s="5" t="s">
        <v>147</v>
      </c>
      <c r="C16" s="6"/>
      <c r="D16" s="13">
        <v>1</v>
      </c>
      <c r="E16" s="7">
        <v>1</v>
      </c>
      <c r="F16" s="14">
        <f t="shared" si="1"/>
        <v>1</v>
      </c>
      <c r="G16" s="7">
        <v>100</v>
      </c>
      <c r="H16" s="15">
        <f t="shared" si="0"/>
        <v>100</v>
      </c>
    </row>
    <row r="17" spans="1:8" ht="33" customHeight="1" x14ac:dyDescent="0.75">
      <c r="A17" s="12">
        <v>9</v>
      </c>
      <c r="B17" s="5" t="s">
        <v>191</v>
      </c>
      <c r="C17" s="6"/>
      <c r="D17" s="13">
        <v>1</v>
      </c>
      <c r="E17" s="7">
        <v>1</v>
      </c>
      <c r="F17" s="14">
        <f t="shared" si="1"/>
        <v>1</v>
      </c>
      <c r="G17" s="7">
        <v>150</v>
      </c>
      <c r="H17" s="15">
        <f t="shared" si="0"/>
        <v>150</v>
      </c>
    </row>
    <row r="18" spans="1:8" ht="33" customHeight="1" x14ac:dyDescent="0.75">
      <c r="A18" s="12">
        <v>10</v>
      </c>
      <c r="B18" s="5" t="s">
        <v>78</v>
      </c>
      <c r="C18" s="6"/>
      <c r="D18" s="13">
        <v>1</v>
      </c>
      <c r="E18" s="7">
        <v>1</v>
      </c>
      <c r="F18" s="14">
        <f t="shared" si="1"/>
        <v>1</v>
      </c>
      <c r="G18" s="7">
        <v>750</v>
      </c>
      <c r="H18" s="15">
        <f t="shared" si="0"/>
        <v>750</v>
      </c>
    </row>
    <row r="19" spans="1:8" ht="33" customHeight="1" x14ac:dyDescent="0.75">
      <c r="A19" s="12">
        <v>11</v>
      </c>
      <c r="B19" s="5" t="s">
        <v>131</v>
      </c>
      <c r="C19" s="6"/>
      <c r="D19" s="13">
        <v>1</v>
      </c>
      <c r="E19" s="7">
        <v>18</v>
      </c>
      <c r="F19" s="14">
        <f t="shared" si="1"/>
        <v>18</v>
      </c>
      <c r="G19" s="7">
        <v>375</v>
      </c>
      <c r="H19" s="15">
        <f t="shared" si="0"/>
        <v>6750</v>
      </c>
    </row>
    <row r="20" spans="1:8" ht="33" customHeight="1" x14ac:dyDescent="0.75">
      <c r="A20" s="12">
        <v>12</v>
      </c>
      <c r="B20" s="5" t="s">
        <v>192</v>
      </c>
      <c r="C20" s="6"/>
      <c r="D20" s="13">
        <v>1</v>
      </c>
      <c r="E20" s="7">
        <v>1</v>
      </c>
      <c r="F20" s="14">
        <f t="shared" si="1"/>
        <v>1</v>
      </c>
      <c r="G20" s="7">
        <v>200</v>
      </c>
      <c r="H20" s="15">
        <f t="shared" si="0"/>
        <v>200</v>
      </c>
    </row>
    <row r="21" spans="1:8" ht="33" customHeight="1" x14ac:dyDescent="0.75">
      <c r="A21" s="12">
        <v>13</v>
      </c>
      <c r="B21" s="5" t="s">
        <v>193</v>
      </c>
      <c r="C21" s="6"/>
      <c r="D21" s="13">
        <v>1</v>
      </c>
      <c r="E21" s="7">
        <v>1</v>
      </c>
      <c r="F21" s="14">
        <f t="shared" si="1"/>
        <v>1</v>
      </c>
      <c r="G21" s="7">
        <v>885</v>
      </c>
      <c r="H21" s="15">
        <f t="shared" si="0"/>
        <v>885</v>
      </c>
    </row>
    <row r="22" spans="1:8" ht="33" customHeight="1" x14ac:dyDescent="0.75">
      <c r="A22" s="12">
        <v>14</v>
      </c>
      <c r="B22" s="5" t="s">
        <v>123</v>
      </c>
      <c r="C22" s="6"/>
      <c r="D22" s="13">
        <v>1</v>
      </c>
      <c r="E22" s="7">
        <v>1</v>
      </c>
      <c r="F22" s="14">
        <v>1</v>
      </c>
      <c r="G22" s="7">
        <v>900</v>
      </c>
      <c r="H22" s="15">
        <f t="shared" si="0"/>
        <v>900</v>
      </c>
    </row>
    <row r="23" spans="1:8" ht="33" customHeight="1" x14ac:dyDescent="0.75">
      <c r="A23" s="12">
        <v>15</v>
      </c>
      <c r="B23" s="5"/>
      <c r="C23" s="6"/>
      <c r="D23" s="13">
        <v>1</v>
      </c>
      <c r="E23" s="7">
        <v>1</v>
      </c>
      <c r="F23" s="14">
        <f t="shared" si="1"/>
        <v>1</v>
      </c>
      <c r="G23" s="7"/>
      <c r="H23" s="15">
        <f t="shared" si="0"/>
        <v>0</v>
      </c>
    </row>
    <row r="24" spans="1:8" ht="33" customHeight="1" x14ac:dyDescent="0.75">
      <c r="A24" s="12">
        <v>16</v>
      </c>
      <c r="B24" s="5"/>
      <c r="C24" s="6"/>
      <c r="D24" s="13">
        <v>1</v>
      </c>
      <c r="E24" s="7">
        <v>1</v>
      </c>
      <c r="F24" s="14">
        <f t="shared" si="1"/>
        <v>1</v>
      </c>
      <c r="G24" s="7"/>
      <c r="H24" s="15">
        <f t="shared" si="0"/>
        <v>0</v>
      </c>
    </row>
    <row r="25" spans="1:8" ht="33" customHeight="1" x14ac:dyDescent="0.75">
      <c r="A25" s="12">
        <v>17</v>
      </c>
      <c r="B25" s="5"/>
      <c r="C25" s="6"/>
      <c r="D25" s="13">
        <v>1</v>
      </c>
      <c r="E25" s="7">
        <v>1</v>
      </c>
      <c r="F25" s="14">
        <f t="shared" si="1"/>
        <v>1</v>
      </c>
      <c r="G25" s="7"/>
      <c r="H25" s="15">
        <f t="shared" si="0"/>
        <v>0</v>
      </c>
    </row>
    <row r="26" spans="1:8" ht="33" customHeight="1" x14ac:dyDescent="0.75">
      <c r="A26" s="12">
        <v>18</v>
      </c>
      <c r="B26" s="5"/>
      <c r="C26" s="6"/>
      <c r="D26" s="13">
        <v>1</v>
      </c>
      <c r="E26" s="7">
        <v>1</v>
      </c>
      <c r="F26" s="14">
        <f t="shared" si="1"/>
        <v>1</v>
      </c>
      <c r="G26" s="7"/>
      <c r="H26" s="15">
        <f>G26*F26</f>
        <v>0</v>
      </c>
    </row>
    <row r="27" spans="1:8" ht="33" customHeight="1" x14ac:dyDescent="0.75">
      <c r="A27" s="198" t="s">
        <v>16</v>
      </c>
      <c r="B27" s="199"/>
      <c r="C27" s="199"/>
      <c r="D27" s="199"/>
      <c r="E27" s="199"/>
      <c r="F27" s="199"/>
      <c r="G27" s="200"/>
      <c r="H27" s="142">
        <f>SUM(H9:H26)</f>
        <v>18800</v>
      </c>
    </row>
    <row r="28" spans="1:8" ht="33" customHeight="1" x14ac:dyDescent="0.75">
      <c r="A28" s="201" t="s">
        <v>37</v>
      </c>
      <c r="B28" s="4" t="s">
        <v>7</v>
      </c>
      <c r="C28" s="202"/>
      <c r="D28" s="195"/>
      <c r="E28" s="195"/>
      <c r="F28" s="196" t="s">
        <v>21</v>
      </c>
      <c r="G28" s="196"/>
      <c r="H28" s="197"/>
    </row>
    <row r="29" spans="1:8" ht="33" customHeight="1" x14ac:dyDescent="0.75">
      <c r="A29" s="201"/>
      <c r="B29" s="4" t="s">
        <v>8</v>
      </c>
      <c r="C29" s="194"/>
      <c r="D29" s="195"/>
      <c r="E29" s="195"/>
      <c r="F29" s="196" t="s">
        <v>21</v>
      </c>
      <c r="G29" s="196"/>
      <c r="H29" s="197"/>
    </row>
    <row r="30" spans="1:8" ht="33" customHeight="1" x14ac:dyDescent="0.75">
      <c r="A30" s="201"/>
      <c r="B30" s="4" t="s">
        <v>9</v>
      </c>
      <c r="C30" s="194">
        <f>C28*0%</f>
        <v>0</v>
      </c>
      <c r="D30" s="195"/>
      <c r="E30" s="195"/>
      <c r="F30" s="196" t="s">
        <v>21</v>
      </c>
      <c r="G30" s="196"/>
      <c r="H30" s="197"/>
    </row>
    <row r="31" spans="1:8" ht="33" customHeight="1" x14ac:dyDescent="0.75">
      <c r="A31" s="201"/>
      <c r="B31" s="4" t="s">
        <v>10</v>
      </c>
      <c r="C31" s="194">
        <f>C28*0%</f>
        <v>0</v>
      </c>
      <c r="D31" s="195"/>
      <c r="E31" s="195"/>
      <c r="F31" s="196" t="s">
        <v>21</v>
      </c>
      <c r="G31" s="196"/>
      <c r="H31" s="197"/>
    </row>
    <row r="32" spans="1:8" ht="33" customHeight="1" x14ac:dyDescent="0.75">
      <c r="A32" s="201"/>
      <c r="B32" s="4" t="s">
        <v>11</v>
      </c>
      <c r="C32" s="194"/>
      <c r="D32" s="195"/>
      <c r="E32" s="195"/>
      <c r="F32" s="196" t="s">
        <v>21</v>
      </c>
      <c r="G32" s="196"/>
      <c r="H32" s="197"/>
    </row>
    <row r="33" spans="1:8" ht="33" customHeight="1" x14ac:dyDescent="0.75">
      <c r="A33" s="201"/>
      <c r="B33" s="4" t="s">
        <v>12</v>
      </c>
      <c r="C33" s="194"/>
      <c r="D33" s="195"/>
      <c r="E33" s="195"/>
      <c r="F33" s="196" t="s">
        <v>21</v>
      </c>
      <c r="G33" s="196"/>
      <c r="H33" s="197"/>
    </row>
    <row r="34" spans="1:8" ht="33" customHeight="1" x14ac:dyDescent="0.75">
      <c r="A34" s="201"/>
      <c r="B34" s="4" t="s">
        <v>13</v>
      </c>
      <c r="C34" s="194">
        <f>H27-C32</f>
        <v>18800</v>
      </c>
      <c r="D34" s="195"/>
      <c r="E34" s="195"/>
      <c r="F34" s="196" t="s">
        <v>21</v>
      </c>
      <c r="G34" s="196"/>
      <c r="H34" s="197"/>
    </row>
    <row r="35" spans="1:8" ht="33" customHeight="1" x14ac:dyDescent="0.75">
      <c r="A35" s="201"/>
      <c r="B35" s="203" t="s">
        <v>17</v>
      </c>
      <c r="C35" s="203"/>
      <c r="D35" s="203"/>
      <c r="E35" s="203"/>
      <c r="F35" s="203"/>
      <c r="G35" s="203"/>
      <c r="H35" s="203"/>
    </row>
    <row r="36" spans="1:8" ht="99.6" customHeight="1" x14ac:dyDescent="0.75">
      <c r="A36" s="201"/>
      <c r="B36" s="204" t="s">
        <v>18</v>
      </c>
      <c r="C36" s="204"/>
      <c r="D36" s="204"/>
      <c r="E36" s="204"/>
      <c r="F36" s="204"/>
      <c r="G36" s="204"/>
      <c r="H36" s="204"/>
    </row>
    <row r="37" spans="1:8" ht="90" customHeight="1" x14ac:dyDescent="0.75">
      <c r="A37" s="201"/>
      <c r="B37" s="204" t="s">
        <v>33</v>
      </c>
      <c r="C37" s="204"/>
      <c r="D37" s="204"/>
      <c r="E37" s="204"/>
      <c r="F37" s="204"/>
      <c r="G37" s="204"/>
      <c r="H37" s="204"/>
    </row>
    <row r="38" spans="1:8" ht="33" customHeight="1" x14ac:dyDescent="0.75">
      <c r="A38" s="3"/>
      <c r="B38" s="3"/>
      <c r="C38" s="3"/>
      <c r="D38" s="3"/>
      <c r="E38" s="3"/>
      <c r="F38" s="3"/>
      <c r="G38" s="3"/>
      <c r="H38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2:H32"/>
    <mergeCell ref="C33:E33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3:H33"/>
    <mergeCell ref="C34:E34"/>
    <mergeCell ref="F34:H34"/>
    <mergeCell ref="A27:G27"/>
    <mergeCell ref="A28:A37"/>
    <mergeCell ref="C28:E28"/>
    <mergeCell ref="F28:H28"/>
    <mergeCell ref="C29:E29"/>
    <mergeCell ref="F29:H29"/>
    <mergeCell ref="C30:E30"/>
    <mergeCell ref="F30:H30"/>
    <mergeCell ref="C31:E31"/>
    <mergeCell ref="F31:H31"/>
    <mergeCell ref="B35:H35"/>
    <mergeCell ref="B36:H36"/>
    <mergeCell ref="B37:H37"/>
    <mergeCell ref="C32:E32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B10" sqref="B10"/>
    </sheetView>
  </sheetViews>
  <sheetFormatPr defaultColWidth="14" defaultRowHeight="33" customHeight="1" x14ac:dyDescent="0.8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47.140625" style="1" customWidth="1"/>
    <col min="6" max="6" width="32.140625" style="1" customWidth="1"/>
    <col min="7" max="7" width="20.140625" style="1" bestFit="1" customWidth="1"/>
    <col min="8" max="8" width="29.5703125" style="156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30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31"/>
    </row>
    <row r="3" spans="1:8" ht="33" customHeight="1" x14ac:dyDescent="0.75">
      <c r="A3" s="207" t="s">
        <v>0</v>
      </c>
      <c r="B3" s="208"/>
      <c r="C3" s="218">
        <v>45491</v>
      </c>
      <c r="D3" s="219"/>
      <c r="E3" s="220"/>
      <c r="F3" s="10" t="s">
        <v>24</v>
      </c>
      <c r="G3" s="221" t="s">
        <v>116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45491</v>
      </c>
      <c r="H4" s="210"/>
    </row>
    <row r="5" spans="1:8" ht="34.9" customHeight="1" x14ac:dyDescent="0.75">
      <c r="A5" s="207" t="s">
        <v>1</v>
      </c>
      <c r="B5" s="208"/>
      <c r="C5" s="207" t="s">
        <v>38</v>
      </c>
      <c r="D5" s="209"/>
      <c r="E5" s="208"/>
      <c r="F5" s="10" t="s">
        <v>26</v>
      </c>
      <c r="G5" s="210">
        <v>45491</v>
      </c>
      <c r="H5" s="210"/>
    </row>
    <row r="6" spans="1:8" ht="33" customHeight="1" x14ac:dyDescent="0.75">
      <c r="A6" s="207" t="s">
        <v>2</v>
      </c>
      <c r="B6" s="208"/>
      <c r="C6" s="207">
        <v>116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28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29"/>
    </row>
    <row r="9" spans="1:8" ht="51" x14ac:dyDescent="0.75">
      <c r="A9" s="12">
        <v>1</v>
      </c>
      <c r="B9" s="11" t="s">
        <v>119</v>
      </c>
      <c r="C9" s="6"/>
      <c r="D9" s="13">
        <v>1</v>
      </c>
      <c r="E9" s="14">
        <v>104</v>
      </c>
      <c r="F9" s="14">
        <f t="shared" ref="F9:F11" si="0">E9</f>
        <v>104</v>
      </c>
      <c r="G9" s="14">
        <v>205</v>
      </c>
      <c r="H9" s="152">
        <f>G9*F9</f>
        <v>21320</v>
      </c>
    </row>
    <row r="10" spans="1:8" ht="51" x14ac:dyDescent="0.75">
      <c r="A10" s="12">
        <v>2</v>
      </c>
      <c r="B10" s="11" t="s">
        <v>120</v>
      </c>
      <c r="C10" s="6"/>
      <c r="D10" s="13">
        <v>1</v>
      </c>
      <c r="E10" s="14">
        <v>85</v>
      </c>
      <c r="F10" s="14">
        <f t="shared" si="0"/>
        <v>85</v>
      </c>
      <c r="G10" s="14">
        <v>140</v>
      </c>
      <c r="H10" s="152">
        <f>G10*F10</f>
        <v>11900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2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2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2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2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153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153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153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153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153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54">
        <f>SUM(H9:H14)</f>
        <v>33220</v>
      </c>
    </row>
    <row r="21" spans="1:8" ht="33" customHeight="1" x14ac:dyDescent="0.75">
      <c r="A21" s="201" t="str">
        <f>G3</f>
        <v xml:space="preserve">تشوينات 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H20-C25</f>
        <v>33220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155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43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9" sqref="H9:H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7.7109375" style="1" customWidth="1"/>
    <col min="6" max="6" width="40" style="1" customWidth="1"/>
    <col min="7" max="7" width="47.28515625" style="1" customWidth="1"/>
    <col min="8" max="8" width="29.42578125" style="16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38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39"/>
    </row>
    <row r="3" spans="1:8" s="100" customFormat="1" ht="33" customHeight="1" x14ac:dyDescent="0.75">
      <c r="A3" s="234" t="s">
        <v>0</v>
      </c>
      <c r="B3" s="235"/>
      <c r="C3" s="240">
        <v>45491</v>
      </c>
      <c r="D3" s="241"/>
      <c r="E3" s="242"/>
      <c r="F3" s="151" t="s">
        <v>24</v>
      </c>
      <c r="G3" s="211" t="s">
        <v>128</v>
      </c>
      <c r="H3" s="211"/>
    </row>
    <row r="4" spans="1:8" s="100" customFormat="1" ht="33" customHeight="1" x14ac:dyDescent="0.75">
      <c r="A4" s="234" t="s">
        <v>15</v>
      </c>
      <c r="B4" s="235"/>
      <c r="C4" s="234" t="s">
        <v>36</v>
      </c>
      <c r="D4" s="236"/>
      <c r="E4" s="235"/>
      <c r="F4" s="151" t="s">
        <v>25</v>
      </c>
      <c r="G4" s="237">
        <v>45491</v>
      </c>
      <c r="H4" s="237"/>
    </row>
    <row r="5" spans="1:8" s="100" customFormat="1" ht="34.9" customHeight="1" x14ac:dyDescent="0.75">
      <c r="A5" s="234" t="s">
        <v>1</v>
      </c>
      <c r="B5" s="235"/>
      <c r="C5" s="234" t="s">
        <v>45</v>
      </c>
      <c r="D5" s="236"/>
      <c r="E5" s="235"/>
      <c r="F5" s="151" t="s">
        <v>26</v>
      </c>
      <c r="G5" s="237">
        <v>45491</v>
      </c>
      <c r="H5" s="237"/>
    </row>
    <row r="6" spans="1:8" s="100" customFormat="1" ht="33" customHeight="1" x14ac:dyDescent="0.75">
      <c r="A6" s="234" t="s">
        <v>2</v>
      </c>
      <c r="B6" s="235"/>
      <c r="C6" s="234">
        <v>115</v>
      </c>
      <c r="D6" s="236"/>
      <c r="E6" s="235"/>
      <c r="F6" s="151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32" t="s">
        <v>22</v>
      </c>
    </row>
    <row r="8" spans="1:8" ht="33" customHeight="1" x14ac:dyDescent="0.75">
      <c r="A8" s="213"/>
      <c r="B8" s="206"/>
      <c r="C8" s="206"/>
      <c r="D8" s="141"/>
      <c r="E8" s="141"/>
      <c r="F8" s="141" t="s">
        <v>6</v>
      </c>
      <c r="G8" s="206"/>
      <c r="H8" s="233"/>
    </row>
    <row r="9" spans="1:8" s="150" customFormat="1" ht="76.5" x14ac:dyDescent="0.25">
      <c r="A9" s="12">
        <v>1</v>
      </c>
      <c r="B9" s="149" t="s">
        <v>186</v>
      </c>
      <c r="C9" s="6"/>
      <c r="D9" s="13">
        <v>122.6</v>
      </c>
      <c r="E9" s="14">
        <v>0.7</v>
      </c>
      <c r="F9" s="14">
        <f>E9*D9</f>
        <v>85.82</v>
      </c>
      <c r="G9" s="14">
        <v>575</v>
      </c>
      <c r="H9" s="157">
        <f>G9*F9</f>
        <v>49346.499999999993</v>
      </c>
    </row>
    <row r="10" spans="1:8" s="150" customFormat="1" ht="76.5" x14ac:dyDescent="0.25">
      <c r="A10" s="12">
        <v>2</v>
      </c>
      <c r="B10" s="149" t="s">
        <v>187</v>
      </c>
      <c r="C10" s="6"/>
      <c r="D10" s="13">
        <v>-26.35</v>
      </c>
      <c r="E10" s="14">
        <v>0.3</v>
      </c>
      <c r="F10" s="14">
        <f>E10*D10</f>
        <v>-7.9050000000000002</v>
      </c>
      <c r="G10" s="14">
        <v>575</v>
      </c>
      <c r="H10" s="157">
        <f t="shared" ref="H10:H13" si="0">G10*F10</f>
        <v>-4545.375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v>0</v>
      </c>
      <c r="G11" s="14"/>
      <c r="H11" s="157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:F14" si="1">E12*D12</f>
        <v>0</v>
      </c>
      <c r="G12" s="14"/>
      <c r="H12" s="157">
        <f t="shared" si="0"/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>
        <f t="shared" si="1"/>
        <v>0</v>
      </c>
      <c r="G13" s="14"/>
      <c r="H13" s="157">
        <f t="shared" si="0"/>
        <v>0</v>
      </c>
    </row>
    <row r="14" spans="1:8" ht="35.25" x14ac:dyDescent="0.75">
      <c r="A14" s="12"/>
      <c r="B14" s="11"/>
      <c r="C14" s="16"/>
      <c r="D14" s="7"/>
      <c r="E14" s="7"/>
      <c r="F14" s="14">
        <f t="shared" si="1"/>
        <v>0</v>
      </c>
      <c r="G14" s="7"/>
      <c r="H14" s="157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158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158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158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158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158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59">
        <f>SUM(H9:H14)</f>
        <v>44801.124999999993</v>
      </c>
    </row>
    <row r="21" spans="1:8" ht="33" customHeight="1" x14ac:dyDescent="0.75">
      <c r="A21" s="201" t="str">
        <f>G3</f>
        <v xml:space="preserve">خرسانات 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>
        <f>C21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v>40000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160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honeticPr fontId="15" type="noConversion"/>
  <printOptions horizontalCentered="1" verticalCentered="1"/>
  <pageMargins left="0.25" right="0.25" top="0.75" bottom="0.75" header="0.3" footer="0.3"/>
  <pageSetup paperSize="9" scale="4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C27" sqref="C27:E27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4.85546875" style="1" customWidth="1"/>
    <col min="6" max="6" width="24.4257812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45519</v>
      </c>
      <c r="D3" s="219"/>
      <c r="E3" s="220"/>
      <c r="F3" s="10" t="s">
        <v>24</v>
      </c>
      <c r="G3" s="221" t="s">
        <v>128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45519</v>
      </c>
      <c r="H4" s="210"/>
    </row>
    <row r="5" spans="1:8" ht="34.9" customHeight="1" x14ac:dyDescent="0.75">
      <c r="A5" s="207" t="s">
        <v>1</v>
      </c>
      <c r="B5" s="208"/>
      <c r="C5" s="207" t="s">
        <v>45</v>
      </c>
      <c r="D5" s="209"/>
      <c r="E5" s="208"/>
      <c r="F5" s="10" t="s">
        <v>26</v>
      </c>
      <c r="G5" s="210">
        <v>45519</v>
      </c>
      <c r="H5" s="210"/>
    </row>
    <row r="6" spans="1:8" ht="33" customHeight="1" x14ac:dyDescent="0.75">
      <c r="A6" s="207" t="s">
        <v>2</v>
      </c>
      <c r="B6" s="208"/>
      <c r="C6" s="207">
        <v>150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 t="s">
        <v>56</v>
      </c>
      <c r="F8" s="9" t="s">
        <v>6</v>
      </c>
      <c r="G8" s="206"/>
      <c r="H8" s="206"/>
    </row>
    <row r="9" spans="1:8" ht="51" x14ac:dyDescent="0.75">
      <c r="A9" s="12">
        <v>1</v>
      </c>
      <c r="B9" s="11" t="s">
        <v>327</v>
      </c>
      <c r="C9" s="6"/>
      <c r="D9" s="13">
        <v>1</v>
      </c>
      <c r="E9" s="162">
        <v>310.39999999999998</v>
      </c>
      <c r="F9" s="14">
        <f>E9*D9</f>
        <v>310.39999999999998</v>
      </c>
      <c r="G9" s="14">
        <v>575</v>
      </c>
      <c r="H9" s="15">
        <f>G9*F9</f>
        <v>178480</v>
      </c>
    </row>
    <row r="10" spans="1:8" ht="35.25" x14ac:dyDescent="0.75">
      <c r="A10" s="12">
        <v>2</v>
      </c>
      <c r="B10" s="11"/>
      <c r="C10" s="6"/>
      <c r="D10" s="13"/>
      <c r="E10" s="14">
        <v>0</v>
      </c>
      <c r="F10" s="14">
        <f t="shared" ref="F10:F12" si="0">E10*D10</f>
        <v>0</v>
      </c>
      <c r="G10" s="14"/>
      <c r="H10" s="15">
        <f>G10*F10</f>
        <v>0</v>
      </c>
    </row>
    <row r="11" spans="1:8" ht="35.25" x14ac:dyDescent="0.7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178480</v>
      </c>
    </row>
    <row r="21" spans="1:8" ht="33" customHeight="1" x14ac:dyDescent="0.75">
      <c r="A21" s="201" t="str">
        <f>G3</f>
        <v xml:space="preserve">خرسانات 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v>150000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3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5" sqref="C5:E5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44.85546875" style="1" customWidth="1"/>
    <col min="8" max="8" width="35.710937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45431</v>
      </c>
      <c r="D3" s="219"/>
      <c r="E3" s="220"/>
      <c r="F3" s="10" t="s">
        <v>24</v>
      </c>
      <c r="G3" s="221" t="s">
        <v>183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45431</v>
      </c>
      <c r="H4" s="210"/>
    </row>
    <row r="5" spans="1:8" ht="34.9" customHeight="1" x14ac:dyDescent="0.75">
      <c r="A5" s="207" t="s">
        <v>1</v>
      </c>
      <c r="B5" s="208"/>
      <c r="C5" s="207" t="s">
        <v>184</v>
      </c>
      <c r="D5" s="209"/>
      <c r="E5" s="208"/>
      <c r="F5" s="10" t="s">
        <v>26</v>
      </c>
      <c r="G5" s="210">
        <v>45431</v>
      </c>
      <c r="H5" s="210"/>
    </row>
    <row r="6" spans="1:8" ht="33" customHeight="1" x14ac:dyDescent="0.75">
      <c r="A6" s="207" t="s">
        <v>2</v>
      </c>
      <c r="B6" s="208"/>
      <c r="C6" s="207">
        <v>114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185</v>
      </c>
      <c r="C9" s="6"/>
      <c r="D9" s="13">
        <v>1</v>
      </c>
      <c r="E9" s="14">
        <v>1</v>
      </c>
      <c r="F9" s="14">
        <f>E9*D9</f>
        <v>1</v>
      </c>
      <c r="G9" s="14">
        <v>60000</v>
      </c>
      <c r="H9" s="15">
        <f>G9*F9</f>
        <v>60000</v>
      </c>
    </row>
    <row r="10" spans="1:8" ht="35.25" x14ac:dyDescent="0.75">
      <c r="A10" s="12">
        <v>2</v>
      </c>
      <c r="B10" s="11"/>
      <c r="C10" s="6"/>
      <c r="D10" s="13"/>
      <c r="E10" s="14" t="s">
        <v>43</v>
      </c>
      <c r="F10" s="14" t="str">
        <f t="shared" ref="F10:F11" si="0">E10</f>
        <v>.</v>
      </c>
      <c r="G10" s="14"/>
      <c r="H10" s="15"/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60000</v>
      </c>
    </row>
    <row r="21" spans="1:8" ht="33" customHeight="1" x14ac:dyDescent="0.75">
      <c r="A21" s="201" t="str">
        <f>G3</f>
        <v xml:space="preserve">محطة الطاقة الشمسية 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>
        <f>C21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60000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45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35.42578125" style="1" customWidth="1"/>
    <col min="8" max="8" width="47.4257812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45491</v>
      </c>
      <c r="D3" s="219"/>
      <c r="E3" s="220"/>
      <c r="F3" s="10" t="s">
        <v>24</v>
      </c>
      <c r="G3" s="221" t="s">
        <v>55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45491</v>
      </c>
      <c r="H4" s="210"/>
    </row>
    <row r="5" spans="1:8" ht="34.9" customHeight="1" x14ac:dyDescent="0.75">
      <c r="A5" s="207" t="s">
        <v>1</v>
      </c>
      <c r="B5" s="208"/>
      <c r="C5" s="207" t="s">
        <v>181</v>
      </c>
      <c r="D5" s="209"/>
      <c r="E5" s="208"/>
      <c r="F5" s="10" t="s">
        <v>26</v>
      </c>
      <c r="G5" s="210">
        <v>45491</v>
      </c>
      <c r="H5" s="210"/>
    </row>
    <row r="6" spans="1:8" ht="33" customHeight="1" x14ac:dyDescent="0.75">
      <c r="A6" s="207" t="s">
        <v>2</v>
      </c>
      <c r="B6" s="208"/>
      <c r="C6" s="207">
        <v>113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182</v>
      </c>
      <c r="C9" s="6"/>
      <c r="D9" s="13">
        <v>1</v>
      </c>
      <c r="E9" s="14">
        <v>60</v>
      </c>
      <c r="F9" s="14">
        <v>20</v>
      </c>
      <c r="G9" s="14">
        <v>2100</v>
      </c>
      <c r="H9" s="144">
        <f>G9*F9</f>
        <v>42000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1" si="0">E10</f>
        <v>0</v>
      </c>
      <c r="G10" s="14">
        <v>0</v>
      </c>
      <c r="H10" s="15">
        <f t="shared" ref="H10:H11" si="1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>
        <v>0</v>
      </c>
      <c r="H11" s="15">
        <f t="shared" si="1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5">
        <f>SUM(H9:H14)</f>
        <v>42000</v>
      </c>
    </row>
    <row r="21" spans="1:8" ht="33" customHeight="1" x14ac:dyDescent="0.75">
      <c r="A21" s="201" t="str">
        <f>G3</f>
        <v>توريد اسمنت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42000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5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7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18" style="1" bestFit="1" customWidth="1"/>
    <col min="8" max="8" width="41.570312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45491</v>
      </c>
      <c r="D3" s="219"/>
      <c r="E3" s="220"/>
      <c r="F3" s="10" t="s">
        <v>24</v>
      </c>
      <c r="G3" s="221" t="s">
        <v>41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45491</v>
      </c>
      <c r="H4" s="210"/>
    </row>
    <row r="5" spans="1:8" ht="34.9" customHeight="1" x14ac:dyDescent="0.75">
      <c r="A5" s="207" t="s">
        <v>1</v>
      </c>
      <c r="B5" s="208"/>
      <c r="C5" s="207" t="s">
        <v>71</v>
      </c>
      <c r="D5" s="209"/>
      <c r="E5" s="208"/>
      <c r="F5" s="10" t="s">
        <v>26</v>
      </c>
      <c r="G5" s="210">
        <v>45491</v>
      </c>
      <c r="H5" s="210"/>
    </row>
    <row r="6" spans="1:8" ht="33" customHeight="1" x14ac:dyDescent="0.75">
      <c r="A6" s="207" t="s">
        <v>2</v>
      </c>
      <c r="B6" s="208"/>
      <c r="C6" s="207">
        <v>112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180</v>
      </c>
      <c r="C9" s="6"/>
      <c r="D9" s="13">
        <v>1</v>
      </c>
      <c r="E9" s="14">
        <v>4.9850000000000003</v>
      </c>
      <c r="F9" s="14">
        <f>D9*E9</f>
        <v>4.9850000000000003</v>
      </c>
      <c r="G9" s="143">
        <v>39500</v>
      </c>
      <c r="H9" s="144">
        <f>G9*F9</f>
        <v>196907.5</v>
      </c>
    </row>
    <row r="10" spans="1:8" ht="51" x14ac:dyDescent="0.75">
      <c r="A10" s="12">
        <v>2</v>
      </c>
      <c r="B10" s="11" t="s">
        <v>180</v>
      </c>
      <c r="C10" s="6"/>
      <c r="D10" s="13">
        <v>1</v>
      </c>
      <c r="E10" s="14">
        <v>5.41</v>
      </c>
      <c r="F10" s="14">
        <f>E10*D10</f>
        <v>5.41</v>
      </c>
      <c r="G10" s="143">
        <v>39500</v>
      </c>
      <c r="H10" s="144">
        <f t="shared" ref="H10:H11" si="0">G10*F10</f>
        <v>213695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5">
        <f>SUM(H9:H14)</f>
        <v>410602.5</v>
      </c>
    </row>
    <row r="21" spans="1:8" ht="33" customHeight="1" x14ac:dyDescent="0.75">
      <c r="A21" s="201" t="str">
        <f>G3</f>
        <v>توريد حديد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82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</f>
        <v>410602.5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20" sqref="H2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31" style="1" customWidth="1"/>
    <col min="8" max="8" width="57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118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110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111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179</v>
      </c>
      <c r="C9" s="6"/>
      <c r="D9" s="13">
        <v>158</v>
      </c>
      <c r="E9" s="14">
        <v>0.1</v>
      </c>
      <c r="F9" s="14">
        <f>D9*E9</f>
        <v>15.8</v>
      </c>
      <c r="G9" s="14">
        <v>240</v>
      </c>
      <c r="H9" s="15">
        <f>G9*F9</f>
        <v>3792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3792</v>
      </c>
    </row>
    <row r="21" spans="1:8" ht="33" customHeight="1" x14ac:dyDescent="0.75">
      <c r="A21" s="201" t="str">
        <f>G3</f>
        <v>خرسانات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8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v>3700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44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rightToLeft="1" view="pageBreakPreview" zoomScale="70" zoomScaleNormal="100" zoomScaleSheetLayoutView="70" workbookViewId="0">
      <selection activeCell="C24" sqref="C24:E24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8.42578125" style="1" bestFit="1" customWidth="1"/>
    <col min="4" max="6" width="19.7109375" style="1" customWidth="1"/>
    <col min="7" max="7" width="27.7109375" style="1" customWidth="1"/>
    <col min="8" max="8" width="59.8554687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118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110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110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51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s="19" customFormat="1" ht="53.45" customHeight="1" x14ac:dyDescent="0.75">
      <c r="A9" s="12">
        <v>1</v>
      </c>
      <c r="B9" s="11" t="s">
        <v>178</v>
      </c>
      <c r="C9" s="18"/>
      <c r="D9" s="13">
        <v>153.35</v>
      </c>
      <c r="E9" s="14">
        <v>0.3</v>
      </c>
      <c r="F9" s="14">
        <f>E9*D9</f>
        <v>46.004999999999995</v>
      </c>
      <c r="G9" s="14">
        <v>240</v>
      </c>
      <c r="H9" s="15">
        <f t="shared" ref="H9:H12" si="0">G9*F9</f>
        <v>11041.199999999999</v>
      </c>
    </row>
    <row r="10" spans="1:8" ht="35.25" x14ac:dyDescent="0.75">
      <c r="A10" s="12"/>
      <c r="B10" s="11"/>
      <c r="C10" s="18"/>
      <c r="D10" s="13"/>
      <c r="E10" s="14"/>
      <c r="F10" s="14">
        <f>D10*E10</f>
        <v>0</v>
      </c>
      <c r="G10" s="14"/>
      <c r="H10" s="15">
        <f>G10*F10</f>
        <v>0</v>
      </c>
    </row>
    <row r="11" spans="1:8" ht="35.25" x14ac:dyDescent="0.75">
      <c r="A11" s="12"/>
      <c r="B11" s="11"/>
      <c r="C11" s="18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/>
      <c r="B12" s="11"/>
      <c r="C12" s="18"/>
      <c r="D12" s="13"/>
      <c r="E12" s="14"/>
      <c r="F12" s="14">
        <f t="shared" ref="F12:F16" si="1">E12*D12</f>
        <v>0</v>
      </c>
      <c r="G12" s="14"/>
      <c r="H12" s="15">
        <f t="shared" si="0"/>
        <v>0</v>
      </c>
    </row>
    <row r="13" spans="1:8" ht="35.25" x14ac:dyDescent="0.75">
      <c r="A13" s="12"/>
      <c r="B13" s="11"/>
      <c r="C13" s="18"/>
      <c r="D13" s="13"/>
      <c r="E13" s="14"/>
      <c r="F13" s="14">
        <f t="shared" si="1"/>
        <v>0</v>
      </c>
      <c r="G13" s="14"/>
      <c r="H13" s="15">
        <f t="shared" ref="H13:H16" si="2">G13*F13</f>
        <v>0</v>
      </c>
    </row>
    <row r="14" spans="1:8" ht="35.25" x14ac:dyDescent="0.75">
      <c r="A14" s="12"/>
      <c r="B14" s="11"/>
      <c r="C14" s="18"/>
      <c r="D14" s="13"/>
      <c r="E14" s="14"/>
      <c r="F14" s="14">
        <f t="shared" si="1"/>
        <v>0</v>
      </c>
      <c r="G14" s="14"/>
      <c r="H14" s="15">
        <f t="shared" si="2"/>
        <v>0</v>
      </c>
    </row>
    <row r="15" spans="1:8" ht="35.25" x14ac:dyDescent="0.75">
      <c r="A15" s="12"/>
      <c r="B15" s="11"/>
      <c r="C15" s="18"/>
      <c r="D15" s="13"/>
      <c r="E15" s="14"/>
      <c r="F15" s="14">
        <f t="shared" si="1"/>
        <v>0</v>
      </c>
      <c r="G15" s="14"/>
      <c r="H15" s="15">
        <f t="shared" si="2"/>
        <v>0</v>
      </c>
    </row>
    <row r="16" spans="1:8" ht="35.25" x14ac:dyDescent="0.75">
      <c r="A16" s="12"/>
      <c r="B16" s="11"/>
      <c r="C16" s="18"/>
      <c r="D16" s="13"/>
      <c r="E16" s="14"/>
      <c r="F16" s="14">
        <f t="shared" si="1"/>
        <v>0</v>
      </c>
      <c r="G16" s="14"/>
      <c r="H16" s="15">
        <f t="shared" si="2"/>
        <v>0</v>
      </c>
    </row>
    <row r="17" spans="1:8" ht="33" customHeight="1" x14ac:dyDescent="0.75">
      <c r="A17" s="198" t="s">
        <v>16</v>
      </c>
      <c r="B17" s="199"/>
      <c r="C17" s="199"/>
      <c r="D17" s="199"/>
      <c r="E17" s="199"/>
      <c r="F17" s="199"/>
      <c r="G17" s="200"/>
      <c r="H17" s="142">
        <f>SUM(H9:H16)</f>
        <v>11041.199999999999</v>
      </c>
    </row>
    <row r="18" spans="1:8" ht="33" customHeight="1" x14ac:dyDescent="0.75">
      <c r="A18" s="201" t="str">
        <f>G3</f>
        <v>خرسانات</v>
      </c>
      <c r="B18" s="4" t="s">
        <v>7</v>
      </c>
      <c r="C18" s="202"/>
      <c r="D18" s="195"/>
      <c r="E18" s="195"/>
      <c r="F18" s="196" t="s">
        <v>21</v>
      </c>
      <c r="G18" s="196"/>
      <c r="H18" s="197"/>
    </row>
    <row r="19" spans="1:8" ht="33" customHeight="1" x14ac:dyDescent="0.75">
      <c r="A19" s="201"/>
      <c r="B19" s="4" t="s">
        <v>8</v>
      </c>
      <c r="C19" s="194"/>
      <c r="D19" s="195"/>
      <c r="E19" s="195"/>
      <c r="F19" s="196" t="s">
        <v>21</v>
      </c>
      <c r="G19" s="196"/>
      <c r="H19" s="197"/>
    </row>
    <row r="20" spans="1:8" ht="33" customHeight="1" x14ac:dyDescent="0.75">
      <c r="A20" s="201"/>
      <c r="B20" s="4" t="s">
        <v>9</v>
      </c>
      <c r="C20" s="194">
        <f>C18*0%</f>
        <v>0</v>
      </c>
      <c r="D20" s="195"/>
      <c r="E20" s="195"/>
      <c r="F20" s="196" t="s">
        <v>21</v>
      </c>
      <c r="G20" s="196"/>
      <c r="H20" s="197"/>
    </row>
    <row r="21" spans="1:8" ht="33" customHeight="1" x14ac:dyDescent="0.75">
      <c r="A21" s="201"/>
      <c r="B21" s="4" t="s">
        <v>10</v>
      </c>
      <c r="C21" s="194">
        <f>C18*0%</f>
        <v>0</v>
      </c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11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12</v>
      </c>
      <c r="C23" s="194"/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13</v>
      </c>
      <c r="C24" s="194">
        <v>10000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203" t="s">
        <v>17</v>
      </c>
      <c r="C25" s="203"/>
      <c r="D25" s="203"/>
      <c r="E25" s="203"/>
      <c r="F25" s="203"/>
      <c r="G25" s="203"/>
      <c r="H25" s="203"/>
    </row>
    <row r="26" spans="1:8" ht="99.6" customHeight="1" x14ac:dyDescent="0.75">
      <c r="A26" s="201"/>
      <c r="B26" s="204" t="s">
        <v>18</v>
      </c>
      <c r="C26" s="204"/>
      <c r="D26" s="204"/>
      <c r="E26" s="204"/>
      <c r="F26" s="204"/>
      <c r="G26" s="204"/>
      <c r="H26" s="204"/>
    </row>
    <row r="27" spans="1:8" ht="90" customHeight="1" x14ac:dyDescent="0.75">
      <c r="A27" s="201"/>
      <c r="B27" s="204" t="s">
        <v>33</v>
      </c>
      <c r="C27" s="204"/>
      <c r="D27" s="204"/>
      <c r="E27" s="204"/>
      <c r="F27" s="204"/>
      <c r="G27" s="204"/>
      <c r="H27" s="204"/>
    </row>
    <row r="28" spans="1:8" ht="33" customHeight="1" x14ac:dyDescent="0.75">
      <c r="A28" s="3"/>
      <c r="B28" s="3"/>
      <c r="C28" s="3"/>
      <c r="D28" s="3"/>
      <c r="E28" s="3"/>
      <c r="F28" s="3"/>
      <c r="G28" s="3"/>
      <c r="H28" s="3"/>
    </row>
  </sheetData>
  <mergeCells count="39">
    <mergeCell ref="C24:E24"/>
    <mergeCell ref="F24:H24"/>
    <mergeCell ref="A17:G17"/>
    <mergeCell ref="A18:A27"/>
    <mergeCell ref="C18:E18"/>
    <mergeCell ref="F18:H18"/>
    <mergeCell ref="C19:E19"/>
    <mergeCell ref="F19:H19"/>
    <mergeCell ref="C20:E20"/>
    <mergeCell ref="F20:H20"/>
    <mergeCell ref="C21:E21"/>
    <mergeCell ref="F21:H21"/>
    <mergeCell ref="B25:H25"/>
    <mergeCell ref="B26:H26"/>
    <mergeCell ref="B27:H27"/>
    <mergeCell ref="C22:E22"/>
    <mergeCell ref="F22:H22"/>
    <mergeCell ref="C23:E23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3:H23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2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rightToLeft="1" view="pageBreakPreview" zoomScale="70" zoomScaleNormal="100" zoomScaleSheetLayoutView="70" workbookViewId="0">
      <selection activeCell="H9" sqref="H9:H21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9.28515625" style="1" customWidth="1"/>
    <col min="8" max="8" width="47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164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125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109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/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131</v>
      </c>
      <c r="C9" s="6"/>
      <c r="D9" s="13">
        <v>1</v>
      </c>
      <c r="E9" s="14">
        <v>8</v>
      </c>
      <c r="F9" s="14">
        <f>D9*E9</f>
        <v>8</v>
      </c>
      <c r="G9" s="14">
        <v>375</v>
      </c>
      <c r="H9" s="15">
        <f>G9*F9</f>
        <v>3000</v>
      </c>
    </row>
    <row r="10" spans="1:8" ht="35.25" x14ac:dyDescent="0.75">
      <c r="A10" s="12">
        <v>2</v>
      </c>
      <c r="B10" s="11" t="s">
        <v>76</v>
      </c>
      <c r="C10" s="6"/>
      <c r="D10" s="13">
        <v>1</v>
      </c>
      <c r="E10" s="14">
        <v>1</v>
      </c>
      <c r="F10" s="14">
        <f>E10*D10</f>
        <v>1</v>
      </c>
      <c r="G10" s="14">
        <v>130</v>
      </c>
      <c r="H10" s="15">
        <f t="shared" ref="H10:H11" si="0">G10*F10</f>
        <v>130</v>
      </c>
    </row>
    <row r="11" spans="1:8" ht="35.25" x14ac:dyDescent="0.75">
      <c r="A11" s="12">
        <v>3</v>
      </c>
      <c r="B11" s="11" t="s">
        <v>158</v>
      </c>
      <c r="C11" s="6"/>
      <c r="D11" s="13">
        <v>1</v>
      </c>
      <c r="E11" s="14">
        <v>10</v>
      </c>
      <c r="F11" s="14">
        <f t="shared" ref="F11:F21" si="1">E11*D11</f>
        <v>10</v>
      </c>
      <c r="G11" s="14">
        <v>250</v>
      </c>
      <c r="H11" s="15">
        <f t="shared" si="0"/>
        <v>2500</v>
      </c>
    </row>
    <row r="12" spans="1:8" ht="35.25" x14ac:dyDescent="0.75">
      <c r="A12" s="12">
        <v>4</v>
      </c>
      <c r="B12" s="11" t="s">
        <v>52</v>
      </c>
      <c r="C12" s="6"/>
      <c r="D12" s="13">
        <v>1</v>
      </c>
      <c r="E12" s="14">
        <v>1</v>
      </c>
      <c r="F12" s="14">
        <f t="shared" si="1"/>
        <v>1</v>
      </c>
      <c r="G12" s="14">
        <v>1000</v>
      </c>
      <c r="H12" s="15">
        <f t="shared" ref="H12:H21" si="2">G12*F12</f>
        <v>1000</v>
      </c>
    </row>
    <row r="13" spans="1:8" ht="35.25" x14ac:dyDescent="0.75">
      <c r="A13" s="12">
        <v>5</v>
      </c>
      <c r="B13" s="11" t="s">
        <v>165</v>
      </c>
      <c r="C13" s="6"/>
      <c r="D13" s="13">
        <v>1</v>
      </c>
      <c r="E13" s="14">
        <v>1</v>
      </c>
      <c r="F13" s="14">
        <f t="shared" si="1"/>
        <v>1</v>
      </c>
      <c r="G13" s="14">
        <v>300</v>
      </c>
      <c r="H13" s="15">
        <f t="shared" si="2"/>
        <v>300</v>
      </c>
    </row>
    <row r="14" spans="1:8" ht="35.25" x14ac:dyDescent="0.75">
      <c r="A14" s="12">
        <v>6</v>
      </c>
      <c r="B14" s="11" t="s">
        <v>166</v>
      </c>
      <c r="C14" s="16"/>
      <c r="D14" s="13">
        <v>1</v>
      </c>
      <c r="E14" s="7">
        <v>48</v>
      </c>
      <c r="F14" s="14">
        <f t="shared" si="1"/>
        <v>48</v>
      </c>
      <c r="G14" s="7">
        <v>55</v>
      </c>
      <c r="H14" s="15">
        <f t="shared" si="2"/>
        <v>2640</v>
      </c>
    </row>
    <row r="15" spans="1:8" ht="33" customHeight="1" x14ac:dyDescent="0.75">
      <c r="A15" s="12">
        <v>7</v>
      </c>
      <c r="B15" s="5" t="s">
        <v>167</v>
      </c>
      <c r="C15" s="6"/>
      <c r="D15" s="13">
        <v>1</v>
      </c>
      <c r="E15" s="7">
        <v>1</v>
      </c>
      <c r="F15" s="14">
        <f t="shared" si="1"/>
        <v>1</v>
      </c>
      <c r="G15" s="7">
        <v>150</v>
      </c>
      <c r="H15" s="7">
        <f t="shared" si="2"/>
        <v>150</v>
      </c>
    </row>
    <row r="16" spans="1:8" ht="33" customHeight="1" x14ac:dyDescent="0.75">
      <c r="A16" s="12">
        <v>8</v>
      </c>
      <c r="B16" s="5" t="s">
        <v>141</v>
      </c>
      <c r="C16" s="6"/>
      <c r="D16" s="13">
        <v>1</v>
      </c>
      <c r="E16" s="7">
        <v>75</v>
      </c>
      <c r="F16" s="7">
        <f t="shared" si="1"/>
        <v>75</v>
      </c>
      <c r="G16" s="7">
        <v>44</v>
      </c>
      <c r="H16" s="7">
        <f t="shared" si="2"/>
        <v>3300</v>
      </c>
    </row>
    <row r="17" spans="1:8" ht="33" customHeight="1" x14ac:dyDescent="0.75">
      <c r="A17" s="12">
        <v>9</v>
      </c>
      <c r="B17" s="5" t="s">
        <v>137</v>
      </c>
      <c r="C17" s="6"/>
      <c r="D17" s="13">
        <v>1</v>
      </c>
      <c r="E17" s="7">
        <v>2</v>
      </c>
      <c r="F17" s="7">
        <f t="shared" si="1"/>
        <v>2</v>
      </c>
      <c r="G17" s="7">
        <v>250</v>
      </c>
      <c r="H17" s="7">
        <f t="shared" si="2"/>
        <v>500</v>
      </c>
    </row>
    <row r="18" spans="1:8" ht="33" customHeight="1" x14ac:dyDescent="0.75">
      <c r="A18" s="12">
        <v>10</v>
      </c>
      <c r="B18" s="5" t="s">
        <v>171</v>
      </c>
      <c r="C18" s="6"/>
      <c r="D18" s="13">
        <v>1</v>
      </c>
      <c r="E18" s="7">
        <v>2</v>
      </c>
      <c r="F18" s="7">
        <f t="shared" si="1"/>
        <v>2</v>
      </c>
      <c r="G18" s="7">
        <v>800</v>
      </c>
      <c r="H18" s="7">
        <f t="shared" si="2"/>
        <v>1600</v>
      </c>
    </row>
    <row r="19" spans="1:8" ht="33" customHeight="1" x14ac:dyDescent="0.75">
      <c r="A19" s="12">
        <v>11</v>
      </c>
      <c r="B19" s="5" t="s">
        <v>177</v>
      </c>
      <c r="C19" s="6"/>
      <c r="D19" s="13">
        <v>1</v>
      </c>
      <c r="E19" s="7">
        <v>5</v>
      </c>
      <c r="F19" s="7">
        <f t="shared" si="1"/>
        <v>5</v>
      </c>
      <c r="G19" s="7">
        <v>45</v>
      </c>
      <c r="H19" s="7">
        <f t="shared" si="2"/>
        <v>225</v>
      </c>
    </row>
    <row r="20" spans="1:8" ht="33" customHeight="1" x14ac:dyDescent="0.75">
      <c r="A20" s="12">
        <v>12</v>
      </c>
      <c r="B20" s="5" t="s">
        <v>114</v>
      </c>
      <c r="C20" s="6"/>
      <c r="D20" s="13">
        <v>1</v>
      </c>
      <c r="E20" s="7">
        <v>1</v>
      </c>
      <c r="F20" s="7">
        <f t="shared" si="1"/>
        <v>1</v>
      </c>
      <c r="G20" s="7">
        <v>750</v>
      </c>
      <c r="H20" s="7">
        <f t="shared" si="2"/>
        <v>750</v>
      </c>
    </row>
    <row r="21" spans="1:8" ht="33" customHeight="1" x14ac:dyDescent="0.75">
      <c r="A21" s="12">
        <v>13</v>
      </c>
      <c r="B21" s="5" t="s">
        <v>117</v>
      </c>
      <c r="C21" s="6"/>
      <c r="D21" s="13">
        <v>1</v>
      </c>
      <c r="E21" s="7">
        <v>5</v>
      </c>
      <c r="F21" s="7">
        <f t="shared" si="1"/>
        <v>5</v>
      </c>
      <c r="G21" s="7">
        <v>1000</v>
      </c>
      <c r="H21" s="7">
        <f t="shared" si="2"/>
        <v>5000</v>
      </c>
    </row>
    <row r="22" spans="1:8" ht="33" customHeight="1" x14ac:dyDescent="0.75">
      <c r="A22" s="198" t="s">
        <v>16</v>
      </c>
      <c r="B22" s="199"/>
      <c r="C22" s="199"/>
      <c r="D22" s="199"/>
      <c r="E22" s="199"/>
      <c r="F22" s="199"/>
      <c r="G22" s="200"/>
      <c r="H22" s="142">
        <f>SUM(H9:H21)</f>
        <v>21095</v>
      </c>
    </row>
    <row r="23" spans="1:8" ht="33" customHeight="1" x14ac:dyDescent="0.75">
      <c r="A23" s="201" t="str">
        <f>G3</f>
        <v>نثريات الموقع</v>
      </c>
      <c r="B23" s="4" t="s">
        <v>7</v>
      </c>
      <c r="C23" s="202"/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8</v>
      </c>
      <c r="C24" s="194">
        <f>C23*0%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9</v>
      </c>
      <c r="C25" s="194">
        <f>C23*0%</f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10</v>
      </c>
      <c r="C26" s="194">
        <f>C23*0%</f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11</v>
      </c>
      <c r="C27" s="194"/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4" t="s">
        <v>12</v>
      </c>
      <c r="C28" s="194"/>
      <c r="D28" s="195"/>
      <c r="E28" s="195"/>
      <c r="F28" s="196" t="s">
        <v>21</v>
      </c>
      <c r="G28" s="196"/>
      <c r="H28" s="197"/>
    </row>
    <row r="29" spans="1:8" ht="33" customHeight="1" x14ac:dyDescent="0.75">
      <c r="A29" s="201"/>
      <c r="B29" s="4" t="s">
        <v>13</v>
      </c>
      <c r="C29" s="194">
        <f>H22</f>
        <v>21095</v>
      </c>
      <c r="D29" s="195"/>
      <c r="E29" s="195"/>
      <c r="F29" s="196" t="s">
        <v>21</v>
      </c>
      <c r="G29" s="196"/>
      <c r="H29" s="197"/>
    </row>
    <row r="30" spans="1:8" ht="33" customHeight="1" x14ac:dyDescent="0.75">
      <c r="A30" s="201"/>
      <c r="B30" s="203" t="s">
        <v>17</v>
      </c>
      <c r="C30" s="203"/>
      <c r="D30" s="203"/>
      <c r="E30" s="203"/>
      <c r="F30" s="203"/>
      <c r="G30" s="203"/>
      <c r="H30" s="203"/>
    </row>
    <row r="31" spans="1:8" ht="99.6" customHeight="1" x14ac:dyDescent="0.75">
      <c r="A31" s="201"/>
      <c r="B31" s="204" t="s">
        <v>18</v>
      </c>
      <c r="C31" s="204"/>
      <c r="D31" s="204"/>
      <c r="E31" s="204"/>
      <c r="F31" s="204"/>
      <c r="G31" s="204"/>
      <c r="H31" s="204"/>
    </row>
    <row r="32" spans="1:8" ht="90" customHeight="1" x14ac:dyDescent="0.75">
      <c r="A32" s="201"/>
      <c r="B32" s="204" t="s">
        <v>33</v>
      </c>
      <c r="C32" s="204"/>
      <c r="D32" s="204"/>
      <c r="E32" s="204"/>
      <c r="F32" s="204"/>
      <c r="G32" s="204"/>
      <c r="H32" s="204"/>
    </row>
    <row r="33" spans="1:8" ht="33" customHeight="1" x14ac:dyDescent="0.75">
      <c r="A33" s="3"/>
      <c r="B33" s="3"/>
      <c r="C33" s="3"/>
      <c r="D33" s="3"/>
      <c r="E33" s="3"/>
      <c r="F33" s="3"/>
      <c r="G33" s="3"/>
      <c r="H33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7:H27"/>
    <mergeCell ref="C28:E2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8:H28"/>
    <mergeCell ref="C29:E29"/>
    <mergeCell ref="F29:H29"/>
    <mergeCell ref="A22:G22"/>
    <mergeCell ref="A23:A32"/>
    <mergeCell ref="C23:E23"/>
    <mergeCell ref="F23:H23"/>
    <mergeCell ref="C24:E24"/>
    <mergeCell ref="F24:H24"/>
    <mergeCell ref="C25:E25"/>
    <mergeCell ref="F25:H25"/>
    <mergeCell ref="C26:E26"/>
    <mergeCell ref="F26:H26"/>
    <mergeCell ref="B30:H30"/>
    <mergeCell ref="B31:H31"/>
    <mergeCell ref="B32:H32"/>
    <mergeCell ref="C27:E27"/>
  </mergeCells>
  <phoneticPr fontId="15" type="noConversion"/>
  <printOptions horizontalCentered="1" verticalCentered="1"/>
  <pageMargins left="0.25" right="0.25" top="0.75" bottom="0.75" header="0.3" footer="0.3"/>
  <pageSetup paperSize="9" scale="46"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27" sqref="C27:E27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30" style="1" customWidth="1"/>
    <col min="8" max="8" width="25.710937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42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115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108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32</v>
      </c>
      <c r="C9" s="6" t="s">
        <v>20</v>
      </c>
      <c r="D9" s="13">
        <v>13</v>
      </c>
      <c r="E9" s="14">
        <v>20</v>
      </c>
      <c r="F9" s="14">
        <f>D9*E9</f>
        <v>260</v>
      </c>
      <c r="G9" s="14">
        <v>70</v>
      </c>
      <c r="H9" s="15">
        <f>G9*F9</f>
        <v>18200</v>
      </c>
    </row>
    <row r="10" spans="1:8" ht="35.25" x14ac:dyDescent="0.75">
      <c r="A10" s="12"/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>
        <f t="shared" si="0"/>
        <v>0</v>
      </c>
    </row>
    <row r="12" spans="1:8" ht="35.25" x14ac:dyDescent="0.75">
      <c r="A12" s="12"/>
      <c r="B12" s="11"/>
      <c r="C12" s="6"/>
      <c r="D12" s="7"/>
      <c r="E12" s="14"/>
      <c r="F12" s="14"/>
      <c r="G12" s="14"/>
      <c r="H12" s="15">
        <f>G12*F12</f>
        <v>0</v>
      </c>
    </row>
    <row r="13" spans="1:8" ht="35.25" x14ac:dyDescent="0.75">
      <c r="A13" s="12"/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18200</v>
      </c>
    </row>
    <row r="21" spans="1:8" ht="33" customHeight="1" x14ac:dyDescent="0.75">
      <c r="A21" s="201" t="str">
        <f>G3</f>
        <v>توريد احلال</v>
      </c>
      <c r="B21" s="4" t="s">
        <v>7</v>
      </c>
      <c r="C21" s="202">
        <f>H20+'مستخلص (104)'!C21:E21</f>
        <v>18200</v>
      </c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8</v>
      </c>
      <c r="C22" s="194">
        <f>C21*0%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C21-C22-C23-C24-C25-C26</f>
        <v>18200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11" sqref="B11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5" style="1" customWidth="1"/>
    <col min="8" max="8" width="20.42578125" style="148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26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27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44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38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107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24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25"/>
    </row>
    <row r="9" spans="1:8" ht="51" x14ac:dyDescent="0.75">
      <c r="A9" s="12">
        <v>1</v>
      </c>
      <c r="B9" s="11" t="s">
        <v>169</v>
      </c>
      <c r="C9" s="16" t="s">
        <v>20</v>
      </c>
      <c r="D9" s="13">
        <v>1</v>
      </c>
      <c r="E9" s="14">
        <v>154</v>
      </c>
      <c r="F9" s="14">
        <f>E9*D9</f>
        <v>154</v>
      </c>
      <c r="G9" s="14">
        <v>205</v>
      </c>
      <c r="H9" s="144">
        <f>G9*F9</f>
        <v>31570</v>
      </c>
    </row>
    <row r="10" spans="1:8" ht="51" x14ac:dyDescent="0.75">
      <c r="A10" s="12"/>
      <c r="B10" s="11" t="s">
        <v>170</v>
      </c>
      <c r="C10" s="16" t="s">
        <v>20</v>
      </c>
      <c r="D10" s="13">
        <v>1</v>
      </c>
      <c r="E10" s="14">
        <v>165</v>
      </c>
      <c r="F10" s="14">
        <f>E10*D10</f>
        <v>165</v>
      </c>
      <c r="G10" s="14">
        <v>140</v>
      </c>
      <c r="H10" s="144">
        <f>G10*F10</f>
        <v>23100</v>
      </c>
    </row>
    <row r="11" spans="1:8" ht="35.25" x14ac:dyDescent="0.75">
      <c r="A11" s="12"/>
      <c r="B11" s="11"/>
      <c r="C11" s="16"/>
      <c r="D11" s="13"/>
      <c r="E11" s="14"/>
      <c r="F11" s="14"/>
      <c r="G11" s="14"/>
      <c r="H11" s="144"/>
    </row>
    <row r="12" spans="1:8" ht="35.25" x14ac:dyDescent="0.75">
      <c r="A12" s="12"/>
      <c r="B12" s="11"/>
      <c r="C12" s="6"/>
      <c r="D12" s="7"/>
      <c r="E12" s="14"/>
      <c r="F12" s="14"/>
      <c r="G12" s="14"/>
      <c r="H12" s="144"/>
    </row>
    <row r="13" spans="1:8" ht="35.25" x14ac:dyDescent="0.75">
      <c r="A13" s="12"/>
      <c r="B13" s="11"/>
      <c r="C13" s="6"/>
      <c r="D13" s="7"/>
      <c r="E13" s="14"/>
      <c r="F13" s="14"/>
      <c r="G13" s="14"/>
      <c r="H13" s="144"/>
    </row>
    <row r="14" spans="1:8" ht="35.25" x14ac:dyDescent="0.75">
      <c r="A14" s="12"/>
      <c r="B14" s="11"/>
      <c r="C14" s="16"/>
      <c r="D14" s="7"/>
      <c r="E14" s="7"/>
      <c r="F14" s="7"/>
      <c r="G14" s="7"/>
      <c r="H14" s="144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146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146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146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146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146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5">
        <f>SUM(H9:H10)</f>
        <v>54670</v>
      </c>
    </row>
    <row r="21" spans="1:8" ht="33" customHeight="1" x14ac:dyDescent="0.75">
      <c r="A21" s="201" t="str">
        <f>G3</f>
        <v>تشوينات</v>
      </c>
      <c r="B21" s="4" t="s">
        <v>31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35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</f>
        <v>54670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34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147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honeticPr fontId="15" type="noConversion"/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topLeftCell="A4" zoomScale="70" zoomScaleNormal="100" zoomScaleSheetLayoutView="70" workbookViewId="0">
      <selection activeCell="C26" sqref="C26:E26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32.140625" style="1" customWidth="1"/>
    <col min="8" max="8" width="18.140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118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110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106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329</v>
      </c>
      <c r="C9" s="16"/>
      <c r="D9" s="7">
        <v>1</v>
      </c>
      <c r="E9" s="14">
        <v>265</v>
      </c>
      <c r="F9" s="14">
        <f>E9*D9</f>
        <v>265</v>
      </c>
      <c r="G9" s="14">
        <v>575</v>
      </c>
      <c r="H9" s="144">
        <f>G9*F9</f>
        <v>152375</v>
      </c>
    </row>
    <row r="10" spans="1:8" ht="35.25" x14ac:dyDescent="0.75">
      <c r="A10" s="12">
        <v>2</v>
      </c>
      <c r="B10" s="11"/>
      <c r="C10" s="16"/>
      <c r="D10" s="7">
        <v>0</v>
      </c>
      <c r="E10" s="14">
        <v>0</v>
      </c>
      <c r="F10" s="14">
        <f t="shared" ref="F10:F18" si="0">E10*D10</f>
        <v>0</v>
      </c>
      <c r="G10" s="14"/>
      <c r="H10" s="15">
        <f t="shared" ref="H10:H18" si="1">G10*F10</f>
        <v>0</v>
      </c>
    </row>
    <row r="11" spans="1:8" ht="35.25" x14ac:dyDescent="0.75">
      <c r="A11" s="12">
        <v>3</v>
      </c>
      <c r="B11" s="11"/>
      <c r="C11" s="16"/>
      <c r="D11" s="7">
        <v>0</v>
      </c>
      <c r="E11" s="14">
        <v>0</v>
      </c>
      <c r="F11" s="14">
        <f t="shared" si="0"/>
        <v>0</v>
      </c>
      <c r="G11" s="14"/>
      <c r="H11" s="15">
        <f t="shared" si="1"/>
        <v>0</v>
      </c>
    </row>
    <row r="12" spans="1:8" ht="35.25" x14ac:dyDescent="0.75">
      <c r="A12" s="12">
        <v>4</v>
      </c>
      <c r="B12" s="11"/>
      <c r="C12" s="16"/>
      <c r="D12" s="7">
        <v>0</v>
      </c>
      <c r="E12" s="14">
        <v>0</v>
      </c>
      <c r="F12" s="14">
        <f t="shared" si="0"/>
        <v>0</v>
      </c>
      <c r="G12" s="14"/>
      <c r="H12" s="15">
        <f t="shared" si="1"/>
        <v>0</v>
      </c>
    </row>
    <row r="13" spans="1:8" ht="35.25" x14ac:dyDescent="0.75">
      <c r="A13" s="12">
        <v>5</v>
      </c>
      <c r="B13" s="11"/>
      <c r="C13" s="6"/>
      <c r="D13" s="7">
        <v>0</v>
      </c>
      <c r="E13" s="14">
        <v>0</v>
      </c>
      <c r="F13" s="14">
        <f t="shared" si="0"/>
        <v>0</v>
      </c>
      <c r="G13" s="14"/>
      <c r="H13" s="15">
        <f t="shared" si="1"/>
        <v>0</v>
      </c>
    </row>
    <row r="14" spans="1:8" ht="35.25" x14ac:dyDescent="0.75">
      <c r="A14" s="12">
        <v>6</v>
      </c>
      <c r="B14" s="11"/>
      <c r="C14" s="6"/>
      <c r="D14" s="7">
        <v>0</v>
      </c>
      <c r="E14" s="14">
        <v>0</v>
      </c>
      <c r="F14" s="14">
        <f t="shared" si="0"/>
        <v>0</v>
      </c>
      <c r="G14" s="14"/>
      <c r="H14" s="15">
        <f t="shared" si="1"/>
        <v>0</v>
      </c>
    </row>
    <row r="15" spans="1:8" ht="35.25" x14ac:dyDescent="0.75">
      <c r="A15" s="12">
        <v>7</v>
      </c>
      <c r="B15" s="11"/>
      <c r="C15" s="97"/>
      <c r="D15" s="7">
        <v>0</v>
      </c>
      <c r="E15" s="14">
        <v>0</v>
      </c>
      <c r="F15" s="14">
        <f t="shared" si="0"/>
        <v>0</v>
      </c>
      <c r="G15" s="14"/>
      <c r="H15" s="15">
        <f t="shared" si="1"/>
        <v>0</v>
      </c>
    </row>
    <row r="16" spans="1:8" ht="35.25" x14ac:dyDescent="0.75">
      <c r="A16" s="12">
        <v>8</v>
      </c>
      <c r="B16" s="11"/>
      <c r="C16" s="16"/>
      <c r="D16" s="7">
        <v>0</v>
      </c>
      <c r="E16" s="14">
        <v>0</v>
      </c>
      <c r="F16" s="14">
        <f t="shared" si="0"/>
        <v>0</v>
      </c>
      <c r="G16" s="7"/>
      <c r="H16" s="15">
        <f t="shared" si="1"/>
        <v>0</v>
      </c>
    </row>
    <row r="17" spans="1:8" ht="33" customHeight="1" x14ac:dyDescent="0.75">
      <c r="A17" s="12">
        <v>9</v>
      </c>
      <c r="B17" s="5"/>
      <c r="C17" s="6"/>
      <c r="D17" s="7">
        <v>0</v>
      </c>
      <c r="E17" s="14">
        <v>0</v>
      </c>
      <c r="F17" s="14">
        <f t="shared" si="0"/>
        <v>0</v>
      </c>
      <c r="G17" s="7"/>
      <c r="H17" s="15">
        <f t="shared" si="1"/>
        <v>0</v>
      </c>
    </row>
    <row r="18" spans="1:8" ht="33" customHeight="1" x14ac:dyDescent="0.75">
      <c r="A18" s="12">
        <v>10</v>
      </c>
      <c r="B18" s="5"/>
      <c r="C18" s="6"/>
      <c r="D18" s="7">
        <v>0</v>
      </c>
      <c r="E18" s="14">
        <v>0</v>
      </c>
      <c r="F18" s="14">
        <f t="shared" si="0"/>
        <v>0</v>
      </c>
      <c r="G18" s="7"/>
      <c r="H18" s="15">
        <f t="shared" si="1"/>
        <v>0</v>
      </c>
    </row>
    <row r="19" spans="1:8" ht="33" customHeight="1" x14ac:dyDescent="0.75">
      <c r="A19" s="198" t="s">
        <v>16</v>
      </c>
      <c r="B19" s="199"/>
      <c r="C19" s="199"/>
      <c r="D19" s="199"/>
      <c r="E19" s="199"/>
      <c r="F19" s="199"/>
      <c r="G19" s="200"/>
      <c r="H19" s="145">
        <f>SUM(H9:H18)</f>
        <v>152375</v>
      </c>
    </row>
    <row r="20" spans="1:8" ht="33" customHeight="1" x14ac:dyDescent="0.75">
      <c r="A20" s="201" t="str">
        <f>G3</f>
        <v>خرسانات</v>
      </c>
      <c r="B20" s="4" t="s">
        <v>31</v>
      </c>
      <c r="C20" s="202"/>
      <c r="D20" s="195"/>
      <c r="E20" s="195"/>
      <c r="F20" s="196" t="s">
        <v>21</v>
      </c>
      <c r="G20" s="196"/>
      <c r="H20" s="197"/>
    </row>
    <row r="21" spans="1:8" ht="33" customHeight="1" x14ac:dyDescent="0.75">
      <c r="A21" s="201"/>
      <c r="B21" s="4" t="s">
        <v>35</v>
      </c>
      <c r="C21" s="194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9</v>
      </c>
      <c r="C22" s="194">
        <f>C20*0%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10</v>
      </c>
      <c r="C23" s="194">
        <f>C20*0%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11</v>
      </c>
      <c r="C24" s="194"/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12</v>
      </c>
      <c r="C25" s="194"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13</v>
      </c>
      <c r="C26" s="243">
        <v>110000</v>
      </c>
      <c r="D26" s="244"/>
      <c r="E26" s="244"/>
      <c r="F26" s="196" t="s">
        <v>21</v>
      </c>
      <c r="G26" s="196"/>
      <c r="H26" s="197"/>
    </row>
    <row r="27" spans="1:8" ht="33" customHeight="1" x14ac:dyDescent="0.75">
      <c r="A27" s="201"/>
      <c r="B27" s="203" t="s">
        <v>17</v>
      </c>
      <c r="C27" s="203"/>
      <c r="D27" s="203"/>
      <c r="E27" s="203"/>
      <c r="F27" s="203"/>
      <c r="G27" s="203"/>
      <c r="H27" s="203"/>
    </row>
    <row r="28" spans="1:8" ht="99.6" customHeight="1" x14ac:dyDescent="0.75">
      <c r="A28" s="201"/>
      <c r="B28" s="204" t="s">
        <v>34</v>
      </c>
      <c r="C28" s="204"/>
      <c r="D28" s="204"/>
      <c r="E28" s="204"/>
      <c r="F28" s="204"/>
      <c r="G28" s="204"/>
      <c r="H28" s="204"/>
    </row>
    <row r="29" spans="1:8" ht="90" customHeight="1" x14ac:dyDescent="0.75">
      <c r="A29" s="201"/>
      <c r="B29" s="204" t="s">
        <v>33</v>
      </c>
      <c r="C29" s="204"/>
      <c r="D29" s="204"/>
      <c r="E29" s="204"/>
      <c r="F29" s="204"/>
      <c r="G29" s="204"/>
      <c r="H29" s="204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F23:H23"/>
    <mergeCell ref="B27:H27"/>
    <mergeCell ref="B28:H28"/>
    <mergeCell ref="B29:H29"/>
    <mergeCell ref="C24:E24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3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6" style="1" customWidth="1"/>
    <col min="8" max="8" width="28.4257812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44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168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105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51" x14ac:dyDescent="0.75">
      <c r="A9" s="12">
        <v>1</v>
      </c>
      <c r="B9" s="11" t="s">
        <v>169</v>
      </c>
      <c r="C9" s="16" t="s">
        <v>20</v>
      </c>
      <c r="D9" s="13">
        <v>1</v>
      </c>
      <c r="E9" s="14">
        <v>60</v>
      </c>
      <c r="F9" s="14">
        <f>E9*D9</f>
        <v>60</v>
      </c>
      <c r="G9" s="14">
        <v>205</v>
      </c>
      <c r="H9" s="15">
        <f>G9*F9</f>
        <v>12300</v>
      </c>
    </row>
    <row r="10" spans="1:8" ht="35.25" x14ac:dyDescent="0.75">
      <c r="A10" s="12"/>
      <c r="B10" s="11"/>
      <c r="C10" s="16"/>
      <c r="D10" s="13"/>
      <c r="E10" s="14"/>
      <c r="F10" s="14"/>
      <c r="G10" s="14"/>
      <c r="H10" s="15">
        <f>G10*F10</f>
        <v>0</v>
      </c>
    </row>
    <row r="11" spans="1:8" ht="35.25" x14ac:dyDescent="0.75">
      <c r="A11" s="12"/>
      <c r="B11" s="11"/>
      <c r="C11" s="16"/>
      <c r="D11" s="13"/>
      <c r="E11" s="14"/>
      <c r="F11" s="14"/>
      <c r="G11" s="14"/>
      <c r="H11" s="15">
        <f>G11*F11</f>
        <v>0</v>
      </c>
    </row>
    <row r="12" spans="1:8" ht="35.25" x14ac:dyDescent="0.75">
      <c r="A12" s="12"/>
      <c r="B12" s="11"/>
      <c r="C12" s="6"/>
      <c r="D12" s="7"/>
      <c r="E12" s="14"/>
      <c r="F12" s="14"/>
      <c r="G12" s="14"/>
      <c r="H12" s="15"/>
    </row>
    <row r="13" spans="1:8" ht="35.25" x14ac:dyDescent="0.75">
      <c r="A13" s="12"/>
      <c r="B13" s="11"/>
      <c r="C13" s="6"/>
      <c r="D13" s="7"/>
      <c r="E13" s="14"/>
      <c r="F13" s="14"/>
      <c r="G13" s="14"/>
      <c r="H13" s="15"/>
    </row>
    <row r="14" spans="1:8" ht="35.25" x14ac:dyDescent="0.75">
      <c r="A14" s="12"/>
      <c r="B14" s="11"/>
      <c r="C14" s="16"/>
      <c r="D14" s="7"/>
      <c r="E14" s="7"/>
      <c r="F14" s="7"/>
      <c r="G14" s="7"/>
      <c r="H14" s="15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SUM(H9:H16)</f>
        <v>12300</v>
      </c>
    </row>
    <row r="21" spans="1:8" ht="33" customHeight="1" x14ac:dyDescent="0.75">
      <c r="A21" s="201" t="str">
        <f>G3</f>
        <v>تشوينات</v>
      </c>
      <c r="B21" s="4" t="s">
        <v>31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112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H20-C22</f>
        <v>12300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34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honeticPr fontId="15" type="noConversion"/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rightToLeft="1" view="pageBreakPreview" topLeftCell="A4" zoomScale="70" zoomScaleNormal="100" zoomScaleSheetLayoutView="70" workbookViewId="0">
      <selection activeCell="H22" sqref="H22"/>
    </sheetView>
  </sheetViews>
  <sheetFormatPr defaultColWidth="14" defaultRowHeight="33" customHeight="1" x14ac:dyDescent="0.75"/>
  <cols>
    <col min="1" max="1" width="7.5703125" style="1" customWidth="1"/>
    <col min="2" max="2" width="65.42578125" style="1" bestFit="1" customWidth="1"/>
    <col min="3" max="3" width="19.140625" style="1" bestFit="1" customWidth="1"/>
    <col min="4" max="4" width="19.7109375" style="1" customWidth="1"/>
    <col min="5" max="5" width="14.5703125" style="1" customWidth="1"/>
    <col min="6" max="6" width="22.42578125" style="1" customWidth="1"/>
    <col min="7" max="7" width="20.140625" style="1" bestFit="1" customWidth="1"/>
    <col min="8" max="8" width="23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45519</v>
      </c>
      <c r="D3" s="219"/>
      <c r="E3" s="220"/>
      <c r="F3" s="10" t="s">
        <v>24</v>
      </c>
      <c r="G3" s="221" t="s">
        <v>212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45519</v>
      </c>
      <c r="H4" s="210"/>
    </row>
    <row r="5" spans="1:8" ht="34.9" customHeight="1" x14ac:dyDescent="0.75">
      <c r="A5" s="207" t="s">
        <v>1</v>
      </c>
      <c r="B5" s="208"/>
      <c r="C5" s="207" t="s">
        <v>324</v>
      </c>
      <c r="D5" s="209"/>
      <c r="E5" s="208"/>
      <c r="F5" s="10" t="s">
        <v>26</v>
      </c>
      <c r="G5" s="210">
        <v>45519</v>
      </c>
      <c r="H5" s="210"/>
    </row>
    <row r="6" spans="1:8" ht="33" customHeight="1" x14ac:dyDescent="0.75">
      <c r="A6" s="207" t="s">
        <v>2</v>
      </c>
      <c r="B6" s="208"/>
      <c r="C6" s="207">
        <v>149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51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s="19" customFormat="1" ht="35.25" x14ac:dyDescent="0.75">
      <c r="A9" s="12">
        <v>1</v>
      </c>
      <c r="B9" s="11" t="s">
        <v>325</v>
      </c>
      <c r="C9" s="18"/>
      <c r="D9" s="13">
        <v>1</v>
      </c>
      <c r="E9" s="14">
        <v>16</v>
      </c>
      <c r="F9" s="14">
        <f>E9*D9</f>
        <v>16</v>
      </c>
      <c r="G9" s="14">
        <v>800</v>
      </c>
      <c r="H9" s="15">
        <f t="shared" ref="H9:H21" si="0">G9*F9</f>
        <v>12800</v>
      </c>
    </row>
    <row r="10" spans="1:8" ht="51" x14ac:dyDescent="0.75">
      <c r="A10" s="12">
        <v>2</v>
      </c>
      <c r="B10" s="11" t="s">
        <v>326</v>
      </c>
      <c r="C10" s="18"/>
      <c r="D10" s="13">
        <v>1</v>
      </c>
      <c r="E10" s="14">
        <v>6</v>
      </c>
      <c r="F10" s="14">
        <f>D10*E10</f>
        <v>6</v>
      </c>
      <c r="G10" s="14">
        <v>400</v>
      </c>
      <c r="H10" s="15">
        <f>G10*F10</f>
        <v>2400</v>
      </c>
    </row>
    <row r="11" spans="1:8" ht="35.25" x14ac:dyDescent="0.75">
      <c r="A11" s="12">
        <v>3</v>
      </c>
      <c r="B11" s="11"/>
      <c r="C11" s="18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 x14ac:dyDescent="0.75">
      <c r="A12" s="12">
        <v>4</v>
      </c>
      <c r="B12" s="11"/>
      <c r="C12" s="18"/>
      <c r="D12" s="13"/>
      <c r="E12" s="14"/>
      <c r="F12" s="14">
        <f t="shared" ref="F12:F21" si="1">E12*D12</f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18"/>
      <c r="D13" s="13"/>
      <c r="E13" s="14"/>
      <c r="F13" s="14">
        <f t="shared" si="1"/>
        <v>0</v>
      </c>
      <c r="G13" s="14"/>
      <c r="H13" s="15">
        <f t="shared" si="0"/>
        <v>0</v>
      </c>
    </row>
    <row r="14" spans="1:8" ht="35.25" x14ac:dyDescent="0.75">
      <c r="A14" s="12">
        <v>6</v>
      </c>
      <c r="B14" s="11"/>
      <c r="C14" s="18"/>
      <c r="D14" s="13"/>
      <c r="E14" s="14"/>
      <c r="F14" s="14">
        <f t="shared" ref="F14" si="2">D14*E14</f>
        <v>0</v>
      </c>
      <c r="G14" s="14"/>
      <c r="H14" s="15">
        <f t="shared" si="0"/>
        <v>0</v>
      </c>
    </row>
    <row r="15" spans="1:8" ht="35.25" x14ac:dyDescent="0.75">
      <c r="A15" s="12">
        <v>7</v>
      </c>
      <c r="B15" s="11"/>
      <c r="C15" s="18"/>
      <c r="D15" s="13"/>
      <c r="E15" s="14"/>
      <c r="F15" s="14">
        <f t="shared" ref="F15" si="3">E15*D15</f>
        <v>0</v>
      </c>
      <c r="G15" s="14"/>
      <c r="H15" s="15">
        <f t="shared" si="0"/>
        <v>0</v>
      </c>
    </row>
    <row r="16" spans="1:8" ht="35.25" x14ac:dyDescent="0.75">
      <c r="A16" s="12">
        <v>8</v>
      </c>
      <c r="B16" s="11"/>
      <c r="C16" s="18"/>
      <c r="D16" s="13"/>
      <c r="E16" s="14"/>
      <c r="F16" s="14">
        <f t="shared" si="1"/>
        <v>0</v>
      </c>
      <c r="G16" s="14"/>
      <c r="H16" s="15">
        <f t="shared" si="0"/>
        <v>0</v>
      </c>
    </row>
    <row r="17" spans="1:8" ht="35.25" x14ac:dyDescent="0.75">
      <c r="A17" s="12">
        <v>9</v>
      </c>
      <c r="B17" s="11"/>
      <c r="C17" s="18"/>
      <c r="D17" s="13"/>
      <c r="E17" s="14"/>
      <c r="F17" s="14">
        <f t="shared" si="1"/>
        <v>0</v>
      </c>
      <c r="G17" s="14"/>
      <c r="H17" s="15">
        <f t="shared" si="0"/>
        <v>0</v>
      </c>
    </row>
    <row r="18" spans="1:8" ht="35.25" x14ac:dyDescent="0.75">
      <c r="A18" s="12">
        <v>10</v>
      </c>
      <c r="B18" s="11"/>
      <c r="C18" s="18"/>
      <c r="D18" s="13"/>
      <c r="E18" s="14"/>
      <c r="F18" s="14">
        <f t="shared" ref="F18" si="4">D18*E18</f>
        <v>0</v>
      </c>
      <c r="G18" s="14"/>
      <c r="H18" s="15">
        <f t="shared" si="0"/>
        <v>0</v>
      </c>
    </row>
    <row r="19" spans="1:8" ht="35.25" x14ac:dyDescent="0.75">
      <c r="A19" s="12">
        <v>11</v>
      </c>
      <c r="B19" s="11"/>
      <c r="C19" s="18"/>
      <c r="D19" s="13"/>
      <c r="E19" s="14"/>
      <c r="F19" s="14">
        <f t="shared" ref="F19" si="5">E19*D19</f>
        <v>0</v>
      </c>
      <c r="G19" s="7"/>
      <c r="H19" s="15">
        <f t="shared" si="0"/>
        <v>0</v>
      </c>
    </row>
    <row r="20" spans="1:8" ht="33" customHeight="1" x14ac:dyDescent="0.75">
      <c r="A20" s="12">
        <v>12</v>
      </c>
      <c r="B20" s="11"/>
      <c r="C20" s="18"/>
      <c r="D20" s="13"/>
      <c r="E20" s="14"/>
      <c r="F20" s="14">
        <f t="shared" si="1"/>
        <v>0</v>
      </c>
      <c r="G20" s="7"/>
      <c r="H20" s="15">
        <f t="shared" si="0"/>
        <v>0</v>
      </c>
    </row>
    <row r="21" spans="1:8" ht="33" customHeight="1" x14ac:dyDescent="0.75">
      <c r="A21" s="12">
        <v>13</v>
      </c>
      <c r="B21" s="11"/>
      <c r="C21" s="18"/>
      <c r="D21" s="13"/>
      <c r="E21" s="14"/>
      <c r="F21" s="14">
        <f t="shared" si="1"/>
        <v>0</v>
      </c>
      <c r="G21" s="7"/>
      <c r="H21" s="15">
        <f t="shared" si="0"/>
        <v>0</v>
      </c>
    </row>
    <row r="22" spans="1:8" ht="33" customHeight="1" x14ac:dyDescent="0.75">
      <c r="A22" s="198" t="s">
        <v>43</v>
      </c>
      <c r="B22" s="199"/>
      <c r="C22" s="199"/>
      <c r="D22" s="199"/>
      <c r="E22" s="199"/>
      <c r="F22" s="199"/>
      <c r="G22" s="200"/>
      <c r="H22" s="142">
        <f>SUM(H9:H21)</f>
        <v>15200</v>
      </c>
    </row>
    <row r="23" spans="1:8" ht="33" customHeight="1" x14ac:dyDescent="0.75">
      <c r="A23" s="201" t="str">
        <f>G3</f>
        <v xml:space="preserve">اعمال المبانى </v>
      </c>
      <c r="B23" s="4" t="s">
        <v>7</v>
      </c>
      <c r="C23" s="202"/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8</v>
      </c>
      <c r="C24" s="194"/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9</v>
      </c>
      <c r="C25" s="194">
        <f>C23*0%</f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10</v>
      </c>
      <c r="C26" s="194">
        <f>C23*0%</f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11</v>
      </c>
      <c r="C27" s="194"/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4" t="s">
        <v>12</v>
      </c>
      <c r="C28" s="194"/>
      <c r="D28" s="195"/>
      <c r="E28" s="195"/>
      <c r="F28" s="196" t="s">
        <v>21</v>
      </c>
      <c r="G28" s="196"/>
      <c r="H28" s="197"/>
    </row>
    <row r="29" spans="1:8" ht="33" customHeight="1" x14ac:dyDescent="0.75">
      <c r="A29" s="201"/>
      <c r="B29" s="4" t="s">
        <v>13</v>
      </c>
      <c r="C29" s="194">
        <f>H22</f>
        <v>15200</v>
      </c>
      <c r="D29" s="195"/>
      <c r="E29" s="195"/>
      <c r="F29" s="196" t="s">
        <v>21</v>
      </c>
      <c r="G29" s="196"/>
      <c r="H29" s="197"/>
    </row>
    <row r="30" spans="1:8" ht="33" customHeight="1" x14ac:dyDescent="0.75">
      <c r="A30" s="201"/>
      <c r="B30" s="203" t="s">
        <v>17</v>
      </c>
      <c r="C30" s="203"/>
      <c r="D30" s="203"/>
      <c r="E30" s="203"/>
      <c r="F30" s="203"/>
      <c r="G30" s="203"/>
      <c r="H30" s="203"/>
    </row>
    <row r="31" spans="1:8" ht="99.6" customHeight="1" x14ac:dyDescent="0.75">
      <c r="A31" s="201"/>
      <c r="B31" s="204" t="s">
        <v>18</v>
      </c>
      <c r="C31" s="204"/>
      <c r="D31" s="204"/>
      <c r="E31" s="204"/>
      <c r="F31" s="204"/>
      <c r="G31" s="204"/>
      <c r="H31" s="204"/>
    </row>
    <row r="32" spans="1:8" ht="90" customHeight="1" x14ac:dyDescent="0.75">
      <c r="A32" s="201"/>
      <c r="B32" s="204" t="s">
        <v>33</v>
      </c>
      <c r="C32" s="204"/>
      <c r="D32" s="204"/>
      <c r="E32" s="204"/>
      <c r="F32" s="204"/>
      <c r="G32" s="204"/>
      <c r="H32" s="204"/>
    </row>
    <row r="33" spans="1:8" ht="33" customHeight="1" x14ac:dyDescent="0.75">
      <c r="A33" s="3"/>
      <c r="B33" s="3"/>
      <c r="C33" s="3"/>
      <c r="D33" s="3"/>
      <c r="E33" s="3"/>
      <c r="F33" s="3"/>
      <c r="G33" s="3"/>
      <c r="H33" s="3"/>
    </row>
  </sheetData>
  <mergeCells count="39">
    <mergeCell ref="C29:E29"/>
    <mergeCell ref="F29:H29"/>
    <mergeCell ref="A22:G22"/>
    <mergeCell ref="A23:A32"/>
    <mergeCell ref="C23:E23"/>
    <mergeCell ref="F23:H23"/>
    <mergeCell ref="C24:E24"/>
    <mergeCell ref="F24:H24"/>
    <mergeCell ref="C25:E25"/>
    <mergeCell ref="F25:H25"/>
    <mergeCell ref="C26:E26"/>
    <mergeCell ref="F26:H26"/>
    <mergeCell ref="B30:H30"/>
    <mergeCell ref="B31:H31"/>
    <mergeCell ref="B32:H32"/>
    <mergeCell ref="C27:E27"/>
    <mergeCell ref="F27:H27"/>
    <mergeCell ref="C28:E2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8:H28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1" orientation="portrait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9" zoomScale="70" zoomScaleNormal="100" zoomScaleSheetLayoutView="70" workbookViewId="0">
      <selection activeCell="B14" sqref="B14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6.42578125" style="1" customWidth="1"/>
    <col min="8" max="8" width="27.710937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140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142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104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 t="s">
        <v>143</v>
      </c>
      <c r="E8" s="9" t="s">
        <v>144</v>
      </c>
      <c r="F8" s="9" t="s">
        <v>6</v>
      </c>
      <c r="G8" s="206"/>
      <c r="H8" s="206"/>
    </row>
    <row r="9" spans="1:8" ht="51" x14ac:dyDescent="0.75">
      <c r="A9" s="12">
        <v>1</v>
      </c>
      <c r="B9" s="11" t="s">
        <v>172</v>
      </c>
      <c r="C9" s="16"/>
      <c r="D9" s="7">
        <v>90</v>
      </c>
      <c r="E9" s="14">
        <v>0.3</v>
      </c>
      <c r="F9" s="14">
        <f>D9*E9</f>
        <v>27</v>
      </c>
      <c r="G9" s="14">
        <v>90</v>
      </c>
      <c r="H9" s="15">
        <f>G9*F9</f>
        <v>2430</v>
      </c>
    </row>
    <row r="10" spans="1:8" ht="51" x14ac:dyDescent="0.75">
      <c r="A10" s="12">
        <v>2</v>
      </c>
      <c r="B10" s="11" t="s">
        <v>173</v>
      </c>
      <c r="C10" s="16"/>
      <c r="D10" s="7">
        <v>43</v>
      </c>
      <c r="E10" s="14">
        <v>0.3</v>
      </c>
      <c r="F10" s="14">
        <f t="shared" ref="F10:F13" si="0">D10*E10</f>
        <v>12.9</v>
      </c>
      <c r="G10" s="14">
        <v>90</v>
      </c>
      <c r="H10" s="15">
        <f t="shared" ref="H10:H13" si="1">G10*E10*D10</f>
        <v>1161</v>
      </c>
    </row>
    <row r="11" spans="1:8" ht="51" x14ac:dyDescent="0.75">
      <c r="A11" s="12">
        <v>3</v>
      </c>
      <c r="B11" s="11" t="s">
        <v>174</v>
      </c>
      <c r="C11" s="16"/>
      <c r="D11" s="7">
        <v>96</v>
      </c>
      <c r="E11" s="14">
        <v>0.4</v>
      </c>
      <c r="F11" s="14">
        <f t="shared" si="0"/>
        <v>38.400000000000006</v>
      </c>
      <c r="G11" s="14">
        <v>270</v>
      </c>
      <c r="H11" s="15">
        <f t="shared" si="1"/>
        <v>10368</v>
      </c>
    </row>
    <row r="12" spans="1:8" ht="51" x14ac:dyDescent="0.75">
      <c r="A12" s="12">
        <v>4</v>
      </c>
      <c r="B12" s="11" t="s">
        <v>175</v>
      </c>
      <c r="C12" s="6"/>
      <c r="D12" s="7">
        <v>50</v>
      </c>
      <c r="E12" s="14">
        <v>0.4</v>
      </c>
      <c r="F12" s="14">
        <f t="shared" si="0"/>
        <v>20</v>
      </c>
      <c r="G12" s="14">
        <v>180</v>
      </c>
      <c r="H12" s="15">
        <f t="shared" si="1"/>
        <v>3600</v>
      </c>
    </row>
    <row r="13" spans="1:8" ht="51" x14ac:dyDescent="0.75">
      <c r="A13" s="12">
        <v>5</v>
      </c>
      <c r="B13" s="11" t="s">
        <v>176</v>
      </c>
      <c r="C13" s="6"/>
      <c r="D13" s="7">
        <v>2</v>
      </c>
      <c r="E13" s="14">
        <v>0.2</v>
      </c>
      <c r="F13" s="14">
        <f t="shared" si="0"/>
        <v>0.4</v>
      </c>
      <c r="G13" s="14">
        <v>2250</v>
      </c>
      <c r="H13" s="15">
        <f t="shared" si="1"/>
        <v>900</v>
      </c>
    </row>
    <row r="14" spans="1:8" ht="35.25" x14ac:dyDescent="0.75">
      <c r="A14" s="12">
        <v>6</v>
      </c>
      <c r="B14" s="11"/>
      <c r="C14" s="16"/>
      <c r="D14" s="7">
        <v>0</v>
      </c>
      <c r="E14" s="7"/>
      <c r="F14" s="7"/>
      <c r="G14" s="7"/>
      <c r="H14" s="15">
        <v>1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18460</v>
      </c>
    </row>
    <row r="21" spans="1:8" ht="33" customHeight="1" x14ac:dyDescent="0.75">
      <c r="A21" s="201" t="str">
        <f>G3</f>
        <v>اعمال كهربية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8</v>
      </c>
      <c r="C22" s="194">
        <f>C21*0%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>
        <f>C24*0%</f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>
        <f>C24*0%</f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H20-C22-C23-C24-C25-C26</f>
        <v>18460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30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topLeftCell="A13" zoomScale="70" zoomScaleNormal="100" zoomScaleSheetLayoutView="70" workbookViewId="0">
      <selection activeCell="F9" sqref="F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26.42578125" style="1" customWidth="1"/>
    <col min="8" max="8" width="25.42578125" style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41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71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103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2">
        <v>1</v>
      </c>
      <c r="B9" s="11" t="s">
        <v>162</v>
      </c>
      <c r="C9" s="6"/>
      <c r="D9" s="7">
        <v>1</v>
      </c>
      <c r="E9" s="14">
        <v>2.0099999999999998</v>
      </c>
      <c r="F9" s="14">
        <f>E9*D9</f>
        <v>2.0099999999999998</v>
      </c>
      <c r="G9" s="14">
        <v>41000</v>
      </c>
      <c r="H9" s="15">
        <f>G9*F9</f>
        <v>82409.999999999985</v>
      </c>
    </row>
    <row r="10" spans="1:8" ht="35.25" x14ac:dyDescent="0.75">
      <c r="A10" s="2">
        <v>2</v>
      </c>
      <c r="B10" s="11" t="s">
        <v>163</v>
      </c>
      <c r="C10" s="6"/>
      <c r="D10" s="7">
        <v>1</v>
      </c>
      <c r="E10" s="14">
        <v>2.0449999999999999</v>
      </c>
      <c r="F10" s="14">
        <f t="shared" ref="F10:F11" si="0">E10*D10</f>
        <v>2.0449999999999999</v>
      </c>
      <c r="G10" s="14">
        <v>41000</v>
      </c>
      <c r="H10" s="15">
        <f>G10*F10</f>
        <v>83845</v>
      </c>
    </row>
    <row r="11" spans="1:8" ht="35.25" x14ac:dyDescent="0.75">
      <c r="A11" s="2">
        <v>3</v>
      </c>
      <c r="B11" s="11"/>
      <c r="C11" s="6"/>
      <c r="D11" s="7">
        <v>0</v>
      </c>
      <c r="E11" s="14"/>
      <c r="F11" s="14">
        <f t="shared" si="0"/>
        <v>0</v>
      </c>
      <c r="G11" s="14"/>
      <c r="H11" s="15">
        <f>G11*F11</f>
        <v>0</v>
      </c>
    </row>
    <row r="12" spans="1:8" ht="33" customHeight="1" x14ac:dyDescent="0.75">
      <c r="A12" s="2"/>
      <c r="B12" s="5"/>
      <c r="C12" s="6"/>
      <c r="D12" s="7"/>
      <c r="E12" s="7"/>
      <c r="F12" s="7"/>
      <c r="G12" s="7"/>
      <c r="H12" s="7"/>
    </row>
    <row r="13" spans="1:8" ht="33" customHeight="1" x14ac:dyDescent="0.75">
      <c r="A13" s="2"/>
      <c r="B13" s="5"/>
      <c r="C13" s="6"/>
      <c r="D13" s="7"/>
      <c r="E13" s="7"/>
      <c r="F13" s="7"/>
      <c r="G13" s="7"/>
      <c r="H13" s="7"/>
    </row>
    <row r="14" spans="1:8" ht="33" customHeight="1" x14ac:dyDescent="0.75">
      <c r="A14" s="2"/>
      <c r="B14" s="5"/>
      <c r="C14" s="6"/>
      <c r="D14" s="7"/>
      <c r="E14" s="7"/>
      <c r="F14" s="7"/>
      <c r="G14" s="7"/>
      <c r="H14" s="7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198" t="s">
        <v>16</v>
      </c>
      <c r="B19" s="199"/>
      <c r="C19" s="199"/>
      <c r="D19" s="199"/>
      <c r="E19" s="199"/>
      <c r="F19" s="199"/>
      <c r="G19" s="200"/>
      <c r="H19" s="142">
        <f>SUM(H9:H18)</f>
        <v>166255</v>
      </c>
    </row>
    <row r="20" spans="1:8" ht="33" customHeight="1" x14ac:dyDescent="0.75">
      <c r="A20" s="245" t="str">
        <f>G3</f>
        <v>توريد حديد</v>
      </c>
      <c r="B20" s="4" t="s">
        <v>7</v>
      </c>
      <c r="C20" s="202"/>
      <c r="D20" s="195"/>
      <c r="E20" s="195"/>
      <c r="F20" s="196" t="s">
        <v>21</v>
      </c>
      <c r="G20" s="196"/>
      <c r="H20" s="197"/>
    </row>
    <row r="21" spans="1:8" ht="33" customHeight="1" x14ac:dyDescent="0.75">
      <c r="A21" s="245"/>
      <c r="B21" s="4" t="s">
        <v>8</v>
      </c>
      <c r="C21" s="194">
        <f>C20*0%</f>
        <v>0</v>
      </c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45"/>
      <c r="B22" s="4" t="s">
        <v>9</v>
      </c>
      <c r="C22" s="194">
        <f>C20*0%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45"/>
      <c r="B23" s="4" t="s">
        <v>10</v>
      </c>
      <c r="C23" s="194">
        <f>C20*0%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45"/>
      <c r="B24" s="4" t="s">
        <v>11</v>
      </c>
      <c r="C24" s="194"/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45"/>
      <c r="B25" s="4" t="s">
        <v>12</v>
      </c>
      <c r="C25" s="194">
        <f>'مستخلص (102)'!C20:E20</f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45"/>
      <c r="B26" s="4" t="s">
        <v>13</v>
      </c>
      <c r="C26" s="194">
        <f>H19-C21-C23-C22</f>
        <v>166255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45"/>
      <c r="B27" s="203" t="s">
        <v>17</v>
      </c>
      <c r="C27" s="203"/>
      <c r="D27" s="203"/>
      <c r="E27" s="203"/>
      <c r="F27" s="203"/>
      <c r="G27" s="203"/>
      <c r="H27" s="203"/>
    </row>
    <row r="28" spans="1:8" ht="99.6" customHeight="1" x14ac:dyDescent="0.75">
      <c r="A28" s="245"/>
      <c r="B28" s="204" t="s">
        <v>18</v>
      </c>
      <c r="C28" s="204"/>
      <c r="D28" s="204"/>
      <c r="E28" s="204"/>
      <c r="F28" s="204"/>
      <c r="G28" s="204"/>
      <c r="H28" s="204"/>
    </row>
    <row r="29" spans="1:8" ht="90" customHeight="1" x14ac:dyDescent="0.75">
      <c r="A29" s="245"/>
      <c r="B29" s="204" t="s">
        <v>30</v>
      </c>
      <c r="C29" s="204"/>
      <c r="D29" s="204"/>
      <c r="E29" s="204"/>
      <c r="F29" s="204"/>
      <c r="G29" s="204"/>
      <c r="H29" s="204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B27:H27"/>
    <mergeCell ref="B28:H28"/>
    <mergeCell ref="B29:H29"/>
    <mergeCell ref="F23:H23"/>
    <mergeCell ref="C24:E24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A4:B4"/>
    <mergeCell ref="C4:E4"/>
    <mergeCell ref="G4:H4"/>
    <mergeCell ref="H1:H2"/>
    <mergeCell ref="B2:G2"/>
    <mergeCell ref="A3:B3"/>
    <mergeCell ref="C3:E3"/>
    <mergeCell ref="G3:H3"/>
  </mergeCells>
  <phoneticPr fontId="15" type="noConversion"/>
  <pageMargins left="0.25" right="0.25" top="0.75" bottom="0.75" header="0.3" footer="0.3"/>
  <pageSetup paperSize="9" scale="52"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topLeftCell="A25" zoomScale="70" zoomScaleNormal="100" zoomScaleSheetLayoutView="70" workbookViewId="0">
      <selection activeCell="H9" sqref="H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6" width="19.7109375" style="1" customWidth="1"/>
    <col min="7" max="7" width="18" style="1" bestFit="1" customWidth="1"/>
    <col min="8" max="8" width="17.710937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45484</v>
      </c>
      <c r="D3" s="219"/>
      <c r="E3" s="220"/>
      <c r="F3" s="10" t="s">
        <v>24</v>
      </c>
      <c r="G3" s="221" t="s">
        <v>160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45484</v>
      </c>
      <c r="H4" s="210"/>
    </row>
    <row r="5" spans="1:8" ht="34.9" customHeight="1" x14ac:dyDescent="0.75">
      <c r="A5" s="207" t="s">
        <v>1</v>
      </c>
      <c r="B5" s="208"/>
      <c r="C5" s="207" t="s">
        <v>139</v>
      </c>
      <c r="D5" s="209"/>
      <c r="E5" s="208"/>
      <c r="F5" s="10" t="s">
        <v>26</v>
      </c>
      <c r="G5" s="210">
        <v>45484</v>
      </c>
      <c r="H5" s="210"/>
    </row>
    <row r="6" spans="1:8" ht="33" customHeight="1" x14ac:dyDescent="0.75">
      <c r="A6" s="207" t="s">
        <v>2</v>
      </c>
      <c r="B6" s="208"/>
      <c r="C6" s="207">
        <v>102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/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2">
        <v>1</v>
      </c>
      <c r="B9" s="11" t="s">
        <v>161</v>
      </c>
      <c r="C9" s="6"/>
      <c r="D9" s="7">
        <v>1</v>
      </c>
      <c r="E9" s="14">
        <v>1</v>
      </c>
      <c r="F9" s="14">
        <f>E9*D9</f>
        <v>1</v>
      </c>
      <c r="G9" s="143">
        <v>27020</v>
      </c>
      <c r="H9" s="15">
        <f>G9*F9</f>
        <v>27020</v>
      </c>
    </row>
    <row r="10" spans="1:8" ht="35.25" x14ac:dyDescent="0.75">
      <c r="A10" s="2">
        <v>2</v>
      </c>
      <c r="B10" s="11"/>
      <c r="C10" s="6"/>
      <c r="D10" s="7"/>
      <c r="E10" s="14"/>
      <c r="F10" s="14">
        <f t="shared" ref="F10:F11" si="0">E10*D10</f>
        <v>0</v>
      </c>
      <c r="G10" s="14"/>
      <c r="H10" s="15">
        <f>G10*F10</f>
        <v>0</v>
      </c>
    </row>
    <row r="11" spans="1:8" ht="35.25" x14ac:dyDescent="0.75">
      <c r="A11" s="2">
        <v>3</v>
      </c>
      <c r="B11" s="11"/>
      <c r="C11" s="6"/>
      <c r="D11" s="7"/>
      <c r="E11" s="14"/>
      <c r="F11" s="14">
        <f t="shared" si="0"/>
        <v>0</v>
      </c>
      <c r="G11" s="14"/>
      <c r="H11" s="15">
        <f>G11*F11</f>
        <v>0</v>
      </c>
    </row>
    <row r="12" spans="1:8" ht="33" customHeight="1" x14ac:dyDescent="0.75">
      <c r="A12" s="2"/>
      <c r="B12" s="5"/>
      <c r="C12" s="6"/>
      <c r="D12" s="7"/>
      <c r="E12" s="7"/>
      <c r="F12" s="7"/>
      <c r="G12" s="7"/>
      <c r="H12" s="7"/>
    </row>
    <row r="13" spans="1:8" ht="33" customHeight="1" x14ac:dyDescent="0.75">
      <c r="A13" s="2"/>
      <c r="B13" s="5"/>
      <c r="C13" s="6"/>
      <c r="D13" s="7"/>
      <c r="E13" s="7"/>
      <c r="F13" s="7"/>
      <c r="G13" s="7"/>
      <c r="H13" s="7"/>
    </row>
    <row r="14" spans="1:8" ht="33" customHeight="1" x14ac:dyDescent="0.75">
      <c r="A14" s="2"/>
      <c r="B14" s="5"/>
      <c r="C14" s="6"/>
      <c r="D14" s="7"/>
      <c r="E14" s="7"/>
      <c r="F14" s="7"/>
      <c r="G14" s="7"/>
      <c r="H14" s="7"/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198" t="s">
        <v>16</v>
      </c>
      <c r="B19" s="199"/>
      <c r="C19" s="199"/>
      <c r="D19" s="199"/>
      <c r="E19" s="199"/>
      <c r="F19" s="199"/>
      <c r="G19" s="200"/>
      <c r="H19" s="142">
        <f>SUM(H9:H18)</f>
        <v>27020</v>
      </c>
    </row>
    <row r="20" spans="1:8" ht="33" customHeight="1" x14ac:dyDescent="0.75">
      <c r="A20" s="246" t="str">
        <f>G3</f>
        <v>توريدات كهربية</v>
      </c>
      <c r="B20" s="4" t="s">
        <v>7</v>
      </c>
      <c r="C20" s="202"/>
      <c r="D20" s="195"/>
      <c r="E20" s="195"/>
      <c r="F20" s="196" t="s">
        <v>21</v>
      </c>
      <c r="G20" s="196"/>
      <c r="H20" s="197"/>
    </row>
    <row r="21" spans="1:8" ht="33" customHeight="1" x14ac:dyDescent="0.75">
      <c r="A21" s="246"/>
      <c r="B21" s="4" t="s">
        <v>8</v>
      </c>
      <c r="C21" s="194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46"/>
      <c r="B22" s="4" t="s">
        <v>9</v>
      </c>
      <c r="C22" s="194">
        <f>C20*0%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46"/>
      <c r="B23" s="4" t="s">
        <v>10</v>
      </c>
      <c r="C23" s="194">
        <f>C20*0%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46"/>
      <c r="B24" s="4" t="s">
        <v>11</v>
      </c>
      <c r="C24" s="194"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46"/>
      <c r="B25" s="4" t="s">
        <v>12</v>
      </c>
      <c r="C25" s="194"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46"/>
      <c r="B26" s="4" t="s">
        <v>13</v>
      </c>
      <c r="C26" s="194">
        <f>H19-C21-C22-C23-C24-C25</f>
        <v>27020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46"/>
      <c r="B27" s="203" t="s">
        <v>17</v>
      </c>
      <c r="C27" s="203"/>
      <c r="D27" s="203"/>
      <c r="E27" s="203"/>
      <c r="F27" s="203"/>
      <c r="G27" s="203"/>
      <c r="H27" s="203"/>
    </row>
    <row r="28" spans="1:8" ht="99.6" customHeight="1" x14ac:dyDescent="0.75">
      <c r="A28" s="246"/>
      <c r="B28" s="204" t="s">
        <v>18</v>
      </c>
      <c r="C28" s="204"/>
      <c r="D28" s="204"/>
      <c r="E28" s="204"/>
      <c r="F28" s="204"/>
      <c r="G28" s="204"/>
      <c r="H28" s="204"/>
    </row>
    <row r="29" spans="1:8" ht="90" customHeight="1" x14ac:dyDescent="0.75">
      <c r="A29" s="246"/>
      <c r="B29" s="204" t="s">
        <v>30</v>
      </c>
      <c r="C29" s="204"/>
      <c r="D29" s="204"/>
      <c r="E29" s="204"/>
      <c r="F29" s="204"/>
      <c r="G29" s="204"/>
      <c r="H29" s="204"/>
    </row>
    <row r="30" spans="1:8" ht="33" customHeight="1" x14ac:dyDescent="0.75">
      <c r="A30" s="3" t="s">
        <v>111</v>
      </c>
      <c r="B30" s="3"/>
      <c r="C30" s="3"/>
      <c r="D30" s="3"/>
      <c r="E30" s="3"/>
      <c r="F30" s="3"/>
      <c r="G30" s="3"/>
      <c r="H30" s="3"/>
    </row>
  </sheetData>
  <mergeCells count="39"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F23:H23"/>
    <mergeCell ref="B27:H27"/>
    <mergeCell ref="B28:H28"/>
    <mergeCell ref="B29:H29"/>
    <mergeCell ref="C24:E24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A4:B4"/>
    <mergeCell ref="C4:E4"/>
    <mergeCell ref="G4:H4"/>
    <mergeCell ref="H1:H2"/>
    <mergeCell ref="B2:G2"/>
    <mergeCell ref="A3:B3"/>
    <mergeCell ref="C3:E3"/>
    <mergeCell ref="G3:H3"/>
  </mergeCells>
  <pageMargins left="0.25" right="0.25" top="0.75" bottom="0.75" header="0.3" footer="0.3"/>
  <pageSetup paperSize="9" scale="57" orientation="portrait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topLeftCell="A13" zoomScale="70" zoomScaleNormal="100" zoomScaleSheetLayoutView="70" workbookViewId="0">
      <selection activeCell="H9" sqref="H9:H14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17" style="1" customWidth="1"/>
    <col min="6" max="6" width="22.140625" style="1" customWidth="1"/>
    <col min="7" max="7" width="22.85546875" style="1" customWidth="1"/>
    <col min="8" max="8" width="17.710937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45476</v>
      </c>
      <c r="D3" s="219"/>
      <c r="E3" s="220"/>
      <c r="F3" s="10" t="s">
        <v>24</v>
      </c>
      <c r="G3" s="221" t="s">
        <v>113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45476</v>
      </c>
      <c r="H4" s="210"/>
    </row>
    <row r="5" spans="1:8" ht="34.9" customHeight="1" x14ac:dyDescent="0.75">
      <c r="A5" s="207" t="s">
        <v>1</v>
      </c>
      <c r="B5" s="208"/>
      <c r="C5" s="207" t="s">
        <v>125</v>
      </c>
      <c r="D5" s="209"/>
      <c r="E5" s="208"/>
      <c r="F5" s="10" t="s">
        <v>26</v>
      </c>
      <c r="G5" s="210">
        <v>45476</v>
      </c>
      <c r="H5" s="210"/>
    </row>
    <row r="6" spans="1:8" ht="33" customHeight="1" x14ac:dyDescent="0.75">
      <c r="A6" s="207" t="s">
        <v>2</v>
      </c>
      <c r="B6" s="208"/>
      <c r="C6" s="207">
        <v>101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2">
        <v>1</v>
      </c>
      <c r="B9" s="11" t="s">
        <v>156</v>
      </c>
      <c r="C9" s="6"/>
      <c r="D9" s="14">
        <v>1</v>
      </c>
      <c r="E9" s="14">
        <v>1</v>
      </c>
      <c r="F9" s="14">
        <f>E9*D9</f>
        <v>1</v>
      </c>
      <c r="G9" s="14">
        <v>1000</v>
      </c>
      <c r="H9" s="15">
        <f>G9*F9</f>
        <v>1000</v>
      </c>
    </row>
    <row r="10" spans="1:8" ht="35.25" x14ac:dyDescent="0.75">
      <c r="A10" s="2">
        <v>2</v>
      </c>
      <c r="B10" s="11" t="s">
        <v>157</v>
      </c>
      <c r="C10" s="6"/>
      <c r="D10" s="14">
        <v>1</v>
      </c>
      <c r="E10" s="14">
        <v>2</v>
      </c>
      <c r="F10" s="14">
        <f t="shared" ref="F10:F13" si="0">E10*D10</f>
        <v>2</v>
      </c>
      <c r="G10" s="14">
        <v>900</v>
      </c>
      <c r="H10" s="15">
        <f>G10*F10</f>
        <v>1800</v>
      </c>
    </row>
    <row r="11" spans="1:8" ht="35.25" x14ac:dyDescent="0.75">
      <c r="A11" s="2">
        <v>3</v>
      </c>
      <c r="B11" s="11" t="s">
        <v>145</v>
      </c>
      <c r="C11" s="6"/>
      <c r="D11" s="14">
        <v>1</v>
      </c>
      <c r="E11" s="14">
        <v>1</v>
      </c>
      <c r="F11" s="14">
        <f t="shared" si="0"/>
        <v>1</v>
      </c>
      <c r="G11" s="14">
        <v>100</v>
      </c>
      <c r="H11" s="15">
        <f t="shared" ref="H11:H14" si="1">G11*F11</f>
        <v>100</v>
      </c>
    </row>
    <row r="12" spans="1:8" ht="33" customHeight="1" x14ac:dyDescent="0.75">
      <c r="A12" s="2"/>
      <c r="B12" s="5" t="s">
        <v>158</v>
      </c>
      <c r="C12" s="6"/>
      <c r="D12" s="7">
        <v>1</v>
      </c>
      <c r="E12" s="7">
        <v>12</v>
      </c>
      <c r="F12" s="14">
        <f t="shared" si="0"/>
        <v>12</v>
      </c>
      <c r="G12" s="7">
        <v>250</v>
      </c>
      <c r="H12" s="15">
        <f t="shared" si="1"/>
        <v>3000</v>
      </c>
    </row>
    <row r="13" spans="1:8" ht="33" customHeight="1" x14ac:dyDescent="0.75">
      <c r="A13" s="2"/>
      <c r="B13" s="5" t="s">
        <v>159</v>
      </c>
      <c r="C13" s="6"/>
      <c r="D13" s="7">
        <v>1</v>
      </c>
      <c r="E13" s="7">
        <v>1</v>
      </c>
      <c r="F13" s="14">
        <f t="shared" si="0"/>
        <v>1</v>
      </c>
      <c r="G13" s="7">
        <v>50</v>
      </c>
      <c r="H13" s="15">
        <f t="shared" si="1"/>
        <v>50</v>
      </c>
    </row>
    <row r="14" spans="1:8" ht="33" customHeight="1" x14ac:dyDescent="0.75">
      <c r="A14" s="2"/>
      <c r="B14" s="5" t="s">
        <v>131</v>
      </c>
      <c r="C14" s="6"/>
      <c r="D14" s="7">
        <v>1</v>
      </c>
      <c r="E14" s="7">
        <v>8</v>
      </c>
      <c r="F14" s="14">
        <f>E14*D14</f>
        <v>8</v>
      </c>
      <c r="G14" s="7">
        <v>375</v>
      </c>
      <c r="H14" s="15">
        <f t="shared" si="1"/>
        <v>3000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198" t="s">
        <v>16</v>
      </c>
      <c r="B19" s="199"/>
      <c r="C19" s="199"/>
      <c r="D19" s="199"/>
      <c r="E19" s="199"/>
      <c r="F19" s="199"/>
      <c r="G19" s="200"/>
      <c r="H19" s="142">
        <f>SUM(H9:H18)</f>
        <v>8950</v>
      </c>
    </row>
    <row r="20" spans="1:8" ht="33" customHeight="1" x14ac:dyDescent="0.75">
      <c r="A20" s="246" t="str">
        <f>G3</f>
        <v>نثريات موقع</v>
      </c>
      <c r="B20" s="4" t="s">
        <v>31</v>
      </c>
      <c r="C20" s="202">
        <f>H19</f>
        <v>8950</v>
      </c>
      <c r="D20" s="195"/>
      <c r="E20" s="195"/>
      <c r="F20" s="196" t="s">
        <v>21</v>
      </c>
      <c r="G20" s="196"/>
      <c r="H20" s="197"/>
    </row>
    <row r="21" spans="1:8" ht="33" customHeight="1" x14ac:dyDescent="0.75">
      <c r="A21" s="246"/>
      <c r="B21" s="4" t="s">
        <v>8</v>
      </c>
      <c r="C21" s="194">
        <f>C20*0%</f>
        <v>0</v>
      </c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46"/>
      <c r="B22" s="4" t="s">
        <v>9</v>
      </c>
      <c r="C22" s="194">
        <f>C20*0%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46"/>
      <c r="B23" s="4" t="s">
        <v>10</v>
      </c>
      <c r="C23" s="194">
        <f>C20*0%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46"/>
      <c r="B24" s="4" t="s">
        <v>11</v>
      </c>
      <c r="C24" s="194"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46"/>
      <c r="B25" s="4" t="s">
        <v>12</v>
      </c>
      <c r="C25" s="194"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46"/>
      <c r="B26" s="4" t="s">
        <v>13</v>
      </c>
      <c r="C26" s="194">
        <f>C20-C21-C22-C23-C24-C25</f>
        <v>8950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46"/>
      <c r="B27" s="203" t="s">
        <v>17</v>
      </c>
      <c r="C27" s="203"/>
      <c r="D27" s="203"/>
      <c r="E27" s="203"/>
      <c r="F27" s="203"/>
      <c r="G27" s="203"/>
      <c r="H27" s="203"/>
    </row>
    <row r="28" spans="1:8" ht="99.6" customHeight="1" x14ac:dyDescent="0.75">
      <c r="A28" s="246"/>
      <c r="B28" s="204" t="s">
        <v>18</v>
      </c>
      <c r="C28" s="204"/>
      <c r="D28" s="204"/>
      <c r="E28" s="204"/>
      <c r="F28" s="204"/>
      <c r="G28" s="204"/>
      <c r="H28" s="204"/>
    </row>
    <row r="29" spans="1:8" ht="90" customHeight="1" x14ac:dyDescent="0.75">
      <c r="A29" s="246"/>
      <c r="B29" s="204" t="s">
        <v>30</v>
      </c>
      <c r="C29" s="204"/>
      <c r="D29" s="204"/>
      <c r="E29" s="204"/>
      <c r="F29" s="204"/>
      <c r="G29" s="204"/>
      <c r="H29" s="204"/>
    </row>
    <row r="30" spans="1:8" ht="33" customHeight="1" x14ac:dyDescent="0.75">
      <c r="A30" s="3"/>
      <c r="B30" s="3"/>
      <c r="C30" s="3"/>
      <c r="D30" s="3"/>
      <c r="E30" s="3"/>
      <c r="F30" s="3"/>
      <c r="G30" s="3"/>
      <c r="H30" s="3"/>
    </row>
  </sheetData>
  <mergeCells count="39">
    <mergeCell ref="A6:B6"/>
    <mergeCell ref="A20:A29"/>
    <mergeCell ref="B28:H28"/>
    <mergeCell ref="B29:H29"/>
    <mergeCell ref="B27:H27"/>
    <mergeCell ref="C22:E22"/>
    <mergeCell ref="C20:E20"/>
    <mergeCell ref="F20:H20"/>
    <mergeCell ref="C21:E21"/>
    <mergeCell ref="F21:H21"/>
    <mergeCell ref="C26:E26"/>
    <mergeCell ref="F26:H26"/>
    <mergeCell ref="C6:E6"/>
    <mergeCell ref="G6:H6"/>
    <mergeCell ref="A7:A8"/>
    <mergeCell ref="B7:B8"/>
    <mergeCell ref="B2:G2"/>
    <mergeCell ref="H1:H2"/>
    <mergeCell ref="A3:B3"/>
    <mergeCell ref="A4:B4"/>
    <mergeCell ref="A5:B5"/>
    <mergeCell ref="C4:E4"/>
    <mergeCell ref="C5:E5"/>
    <mergeCell ref="C3:E3"/>
    <mergeCell ref="G3:H3"/>
    <mergeCell ref="G4:H4"/>
    <mergeCell ref="G5:H5"/>
    <mergeCell ref="C7:C8"/>
    <mergeCell ref="G7:G8"/>
    <mergeCell ref="C25:E25"/>
    <mergeCell ref="F25:H25"/>
    <mergeCell ref="F22:H22"/>
    <mergeCell ref="C23:E23"/>
    <mergeCell ref="F23:H23"/>
    <mergeCell ref="C24:E24"/>
    <mergeCell ref="F24:H24"/>
    <mergeCell ref="H7:H8"/>
    <mergeCell ref="A19:G19"/>
    <mergeCell ref="D7:F7"/>
  </mergeCells>
  <phoneticPr fontId="15" type="noConversion"/>
  <pageMargins left="0.25" right="0.25" top="0.75" bottom="0.75" header="0.3" footer="0.3"/>
  <pageSetup paperSize="9" scale="56" orientation="portrait" r:id="rId1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rightToLeft="1" view="pageBreakPreview" zoomScale="115" zoomScaleNormal="175" zoomScaleSheetLayoutView="115" workbookViewId="0">
      <selection activeCell="C26" sqref="C26"/>
    </sheetView>
  </sheetViews>
  <sheetFormatPr defaultRowHeight="15" x14ac:dyDescent="0.25"/>
  <cols>
    <col min="1" max="1" width="3" customWidth="1"/>
    <col min="2" max="2" width="7.42578125" customWidth="1"/>
    <col min="3" max="3" width="48.42578125" customWidth="1"/>
    <col min="4" max="4" width="19.5703125" bestFit="1" customWidth="1"/>
    <col min="5" max="5" width="18.42578125" bestFit="1" customWidth="1"/>
    <col min="6" max="6" width="21.85546875" customWidth="1"/>
    <col min="7" max="7" width="17.85546875" customWidth="1"/>
  </cols>
  <sheetData>
    <row r="1" spans="2:12" ht="14.45" customHeight="1" x14ac:dyDescent="0.25">
      <c r="B1" s="247" t="s">
        <v>66</v>
      </c>
      <c r="C1" s="248"/>
      <c r="D1" s="248"/>
      <c r="E1" s="249"/>
      <c r="F1" s="22"/>
      <c r="G1" s="22"/>
      <c r="H1" s="20"/>
      <c r="I1" s="20"/>
      <c r="J1" s="20"/>
      <c r="K1" s="20"/>
      <c r="L1" s="20"/>
    </row>
    <row r="2" spans="2:12" ht="14.45" customHeight="1" x14ac:dyDescent="0.25">
      <c r="B2" s="250"/>
      <c r="C2" s="251"/>
      <c r="D2" s="251"/>
      <c r="E2" s="252"/>
      <c r="F2" s="22"/>
      <c r="G2" s="22"/>
      <c r="H2" s="20"/>
      <c r="I2" s="20"/>
      <c r="J2" s="20"/>
      <c r="K2" s="20"/>
      <c r="L2" s="20"/>
    </row>
    <row r="3" spans="2:12" ht="21" x14ac:dyDescent="0.35">
      <c r="B3" s="29" t="s">
        <v>67</v>
      </c>
      <c r="C3" s="28" t="s">
        <v>68</v>
      </c>
      <c r="D3" s="28" t="s">
        <v>69</v>
      </c>
      <c r="E3" s="30" t="s">
        <v>70</v>
      </c>
      <c r="F3" s="26"/>
    </row>
    <row r="4" spans="2:12" ht="23.25" x14ac:dyDescent="0.35">
      <c r="B4" s="24">
        <v>1</v>
      </c>
      <c r="C4" s="25"/>
      <c r="D4" s="21"/>
      <c r="E4" s="31"/>
      <c r="F4" s="23"/>
    </row>
    <row r="5" spans="2:12" ht="23.25" x14ac:dyDescent="0.35">
      <c r="B5" s="24">
        <v>2</v>
      </c>
      <c r="C5" s="25"/>
      <c r="D5" s="25"/>
      <c r="E5" s="32"/>
      <c r="F5" s="23"/>
    </row>
    <row r="6" spans="2:12" ht="23.25" x14ac:dyDescent="0.35">
      <c r="B6" s="24">
        <v>3</v>
      </c>
      <c r="C6" s="25"/>
      <c r="D6" s="25"/>
      <c r="E6" s="32"/>
      <c r="F6" s="23"/>
    </row>
    <row r="7" spans="2:12" ht="23.25" x14ac:dyDescent="0.35">
      <c r="B7" s="24">
        <v>4</v>
      </c>
      <c r="C7" s="25"/>
      <c r="D7" s="25"/>
      <c r="E7" s="32"/>
      <c r="F7" s="23"/>
    </row>
    <row r="8" spans="2:12" ht="23.25" x14ac:dyDescent="0.35">
      <c r="B8" s="24">
        <v>5</v>
      </c>
      <c r="C8" s="25"/>
      <c r="D8" s="25"/>
      <c r="E8" s="32"/>
      <c r="F8" s="23"/>
    </row>
    <row r="9" spans="2:12" ht="23.25" x14ac:dyDescent="0.35">
      <c r="B9" s="24">
        <v>6</v>
      </c>
      <c r="C9" s="25"/>
      <c r="D9" s="25"/>
      <c r="E9" s="32"/>
      <c r="F9" s="23"/>
    </row>
    <row r="10" spans="2:12" ht="23.25" x14ac:dyDescent="0.35">
      <c r="B10" s="24">
        <v>7</v>
      </c>
      <c r="C10" s="25"/>
      <c r="D10" s="25"/>
      <c r="E10" s="32"/>
      <c r="F10" s="23"/>
    </row>
    <row r="11" spans="2:12" ht="23.25" x14ac:dyDescent="0.35">
      <c r="B11" s="24">
        <v>8</v>
      </c>
      <c r="C11" s="25"/>
      <c r="D11" s="25"/>
      <c r="E11" s="32"/>
      <c r="F11" s="23"/>
    </row>
    <row r="12" spans="2:12" ht="23.25" x14ac:dyDescent="0.35">
      <c r="B12" s="24">
        <v>9</v>
      </c>
      <c r="C12" s="25"/>
      <c r="D12" s="25"/>
      <c r="E12" s="32"/>
      <c r="F12" s="23"/>
    </row>
    <row r="13" spans="2:12" ht="23.25" x14ac:dyDescent="0.35">
      <c r="B13" s="24">
        <v>10</v>
      </c>
      <c r="C13" s="25"/>
      <c r="D13" s="25"/>
      <c r="E13" s="32"/>
      <c r="F13" s="23"/>
    </row>
    <row r="14" spans="2:12" ht="23.25" x14ac:dyDescent="0.35">
      <c r="B14" s="24">
        <v>11</v>
      </c>
      <c r="C14" s="25"/>
      <c r="D14" s="25"/>
      <c r="E14" s="32"/>
      <c r="F14" s="23"/>
    </row>
    <row r="15" spans="2:12" ht="23.25" x14ac:dyDescent="0.35">
      <c r="B15" s="24">
        <v>12</v>
      </c>
      <c r="C15" s="25"/>
      <c r="D15" s="25"/>
      <c r="E15" s="32"/>
      <c r="F15" s="23"/>
    </row>
    <row r="16" spans="2:12" ht="23.25" x14ac:dyDescent="0.35">
      <c r="B16" s="24">
        <v>13</v>
      </c>
      <c r="C16" s="25"/>
      <c r="D16" s="25"/>
      <c r="E16" s="32"/>
      <c r="F16" s="23"/>
    </row>
    <row r="17" spans="2:6" ht="23.25" x14ac:dyDescent="0.35">
      <c r="B17" s="24">
        <v>14</v>
      </c>
      <c r="C17" s="25"/>
      <c r="D17" s="25"/>
      <c r="E17" s="32"/>
      <c r="F17" s="23"/>
    </row>
    <row r="18" spans="2:6" ht="23.25" x14ac:dyDescent="0.35">
      <c r="B18" s="24">
        <v>15</v>
      </c>
      <c r="C18" s="25"/>
      <c r="D18" s="25"/>
      <c r="E18" s="32"/>
      <c r="F18" s="23"/>
    </row>
    <row r="19" spans="2:6" ht="23.25" x14ac:dyDescent="0.35">
      <c r="B19" s="24">
        <v>16</v>
      </c>
      <c r="C19" s="25"/>
      <c r="D19" s="25"/>
      <c r="E19" s="32"/>
      <c r="F19" s="23"/>
    </row>
    <row r="20" spans="2:6" ht="23.25" x14ac:dyDescent="0.35">
      <c r="B20" s="24">
        <v>17</v>
      </c>
      <c r="C20" s="25"/>
      <c r="D20" s="25"/>
      <c r="E20" s="32"/>
      <c r="F20" s="23"/>
    </row>
    <row r="21" spans="2:6" ht="23.25" x14ac:dyDescent="0.35">
      <c r="B21" s="24">
        <v>18</v>
      </c>
      <c r="C21" s="25"/>
      <c r="D21" s="25"/>
      <c r="E21" s="32"/>
      <c r="F21" s="23"/>
    </row>
    <row r="22" spans="2:6" ht="23.25" x14ac:dyDescent="0.35">
      <c r="B22" s="24">
        <v>19</v>
      </c>
      <c r="C22" s="25"/>
      <c r="D22" s="25"/>
      <c r="E22" s="32"/>
      <c r="F22" s="23"/>
    </row>
    <row r="23" spans="2:6" ht="23.25" x14ac:dyDescent="0.35">
      <c r="B23" s="24">
        <v>20</v>
      </c>
      <c r="C23" s="25"/>
      <c r="D23" s="25"/>
      <c r="E23" s="32"/>
      <c r="F23" s="23"/>
    </row>
    <row r="24" spans="2:6" ht="23.25" x14ac:dyDescent="0.35">
      <c r="B24" s="24">
        <v>21</v>
      </c>
      <c r="C24" s="25"/>
      <c r="D24" s="25"/>
      <c r="E24" s="32"/>
      <c r="F24" s="23"/>
    </row>
    <row r="25" spans="2:6" ht="23.25" x14ac:dyDescent="0.35">
      <c r="B25" s="24">
        <v>22</v>
      </c>
      <c r="C25" s="25"/>
      <c r="D25" s="25"/>
      <c r="E25" s="32"/>
      <c r="F25" s="23"/>
    </row>
    <row r="26" spans="2:6" ht="23.25" x14ac:dyDescent="0.35">
      <c r="B26" s="24">
        <v>23</v>
      </c>
      <c r="C26" s="25"/>
      <c r="D26" s="25"/>
      <c r="E26" s="32"/>
      <c r="F26" s="23"/>
    </row>
    <row r="27" spans="2:6" ht="23.25" x14ac:dyDescent="0.35">
      <c r="B27" s="24">
        <v>24</v>
      </c>
      <c r="C27" s="33"/>
      <c r="D27" s="33"/>
      <c r="E27" s="34"/>
      <c r="F27" s="23"/>
    </row>
    <row r="28" spans="2:6" ht="23.25" x14ac:dyDescent="0.35">
      <c r="B28" s="24">
        <v>25</v>
      </c>
      <c r="C28" s="33"/>
      <c r="D28" s="33"/>
      <c r="E28" s="34"/>
      <c r="F28" s="23"/>
    </row>
    <row r="29" spans="2:6" ht="23.25" x14ac:dyDescent="0.35">
      <c r="B29" s="24">
        <v>26</v>
      </c>
      <c r="C29" s="33"/>
      <c r="D29" s="33"/>
      <c r="E29" s="34"/>
      <c r="F29" s="23"/>
    </row>
    <row r="30" spans="2:6" ht="23.25" x14ac:dyDescent="0.35">
      <c r="B30" s="24">
        <v>27</v>
      </c>
      <c r="C30" s="33"/>
      <c r="D30" s="33"/>
      <c r="E30" s="34"/>
      <c r="F30" s="23"/>
    </row>
    <row r="31" spans="2:6" ht="23.25" x14ac:dyDescent="0.35">
      <c r="B31" s="24">
        <v>28</v>
      </c>
      <c r="C31" s="33"/>
      <c r="D31" s="33"/>
      <c r="E31" s="34"/>
      <c r="F31" s="23"/>
    </row>
    <row r="32" spans="2:6" ht="24" thickBot="1" x14ac:dyDescent="0.4">
      <c r="B32" s="24">
        <v>29</v>
      </c>
      <c r="C32" s="35"/>
      <c r="D32" s="35"/>
      <c r="E32" s="36"/>
      <c r="F32" s="23"/>
    </row>
    <row r="33" spans="2:6" ht="23.25" x14ac:dyDescent="0.35">
      <c r="B33" s="27"/>
      <c r="C33" s="37"/>
      <c r="D33" s="37"/>
      <c r="E33" s="37"/>
      <c r="F33" s="23"/>
    </row>
    <row r="34" spans="2:6" ht="23.25" x14ac:dyDescent="0.35">
      <c r="B34" s="27"/>
      <c r="C34" s="37"/>
      <c r="D34" s="37"/>
      <c r="E34" s="37"/>
      <c r="F34" s="23"/>
    </row>
    <row r="35" spans="2:6" ht="23.25" x14ac:dyDescent="0.35">
      <c r="B35" s="27"/>
      <c r="C35" s="37"/>
      <c r="D35" s="37"/>
      <c r="E35" s="37"/>
      <c r="F35" s="23"/>
    </row>
    <row r="36" spans="2:6" ht="23.25" x14ac:dyDescent="0.35">
      <c r="B36" s="27"/>
      <c r="C36" s="37"/>
      <c r="D36" s="37"/>
      <c r="E36" s="37"/>
      <c r="F36" s="23"/>
    </row>
    <row r="37" spans="2:6" ht="23.25" x14ac:dyDescent="0.35">
      <c r="B37" s="27"/>
      <c r="C37" s="37"/>
      <c r="D37" s="37"/>
      <c r="E37" s="37"/>
      <c r="F37" s="23"/>
    </row>
    <row r="38" spans="2:6" ht="23.25" x14ac:dyDescent="0.35">
      <c r="B38" s="27"/>
      <c r="C38" s="37"/>
      <c r="D38" s="37"/>
      <c r="E38" s="37"/>
      <c r="F38" s="23"/>
    </row>
    <row r="39" spans="2:6" ht="23.25" x14ac:dyDescent="0.35">
      <c r="B39" s="27"/>
      <c r="C39" s="37"/>
      <c r="D39" s="37"/>
      <c r="E39" s="37"/>
      <c r="F39" s="23"/>
    </row>
    <row r="40" spans="2:6" ht="23.25" x14ac:dyDescent="0.35">
      <c r="B40" s="27"/>
      <c r="C40" s="37"/>
      <c r="D40" s="37"/>
      <c r="E40" s="37"/>
      <c r="F40" s="23"/>
    </row>
    <row r="41" spans="2:6" ht="18.75" x14ac:dyDescent="0.3">
      <c r="B41" s="23"/>
      <c r="C41" s="23"/>
      <c r="D41" s="23"/>
      <c r="E41" s="23"/>
      <c r="F41" s="23"/>
    </row>
    <row r="42" spans="2:6" ht="18.75" x14ac:dyDescent="0.3">
      <c r="B42" s="23"/>
      <c r="C42" s="23"/>
      <c r="D42" s="23"/>
      <c r="E42" s="23"/>
      <c r="F42" s="23"/>
    </row>
    <row r="43" spans="2:6" ht="18.75" x14ac:dyDescent="0.3">
      <c r="B43" s="23"/>
      <c r="C43" s="23"/>
      <c r="D43" s="23"/>
      <c r="E43" s="23"/>
      <c r="F43" s="23"/>
    </row>
    <row r="44" spans="2:6" ht="18.75" x14ac:dyDescent="0.3">
      <c r="B44" s="23"/>
      <c r="C44" s="23"/>
      <c r="D44" s="23"/>
      <c r="E44" s="23"/>
      <c r="F44" s="23"/>
    </row>
    <row r="45" spans="2:6" ht="18.75" x14ac:dyDescent="0.3">
      <c r="B45" s="23"/>
      <c r="C45" s="23"/>
      <c r="D45" s="23"/>
      <c r="E45" s="23"/>
      <c r="F45" s="23"/>
    </row>
    <row r="46" spans="2:6" ht="18.75" x14ac:dyDescent="0.3">
      <c r="B46" s="23"/>
      <c r="C46" s="23"/>
      <c r="D46" s="23"/>
      <c r="E46" s="23"/>
      <c r="F46" s="23"/>
    </row>
    <row r="47" spans="2:6" ht="18.75" x14ac:dyDescent="0.3">
      <c r="B47" s="23"/>
      <c r="C47" s="23"/>
      <c r="D47" s="23"/>
      <c r="E47" s="23"/>
      <c r="F47" s="23"/>
    </row>
    <row r="48" spans="2:6" ht="18.75" x14ac:dyDescent="0.3">
      <c r="B48" s="23"/>
      <c r="C48" s="23"/>
      <c r="D48" s="23"/>
      <c r="E48" s="23"/>
      <c r="F48" s="23"/>
    </row>
    <row r="49" spans="2:6" ht="18.75" x14ac:dyDescent="0.3">
      <c r="B49" s="23"/>
      <c r="C49" s="23"/>
      <c r="D49" s="23"/>
      <c r="E49" s="23"/>
      <c r="F49" s="23"/>
    </row>
    <row r="50" spans="2:6" ht="18.75" x14ac:dyDescent="0.3">
      <c r="B50" s="23"/>
      <c r="C50" s="23"/>
      <c r="D50" s="23"/>
      <c r="E50" s="23"/>
      <c r="F50" s="23"/>
    </row>
  </sheetData>
  <mergeCells count="1">
    <mergeCell ref="B1:E2"/>
  </mergeCells>
  <pageMargins left="0.25" right="0.25" top="0.75" bottom="0.75" header="0.3" footer="0.3"/>
  <pageSetup paperSize="9" fitToHeight="0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rightToLeft="1" view="pageBreakPreview" zoomScale="115" zoomScaleNormal="175" zoomScaleSheetLayoutView="115" workbookViewId="0">
      <selection activeCell="D8" sqref="D8"/>
    </sheetView>
  </sheetViews>
  <sheetFormatPr defaultRowHeight="15" x14ac:dyDescent="0.25"/>
  <cols>
    <col min="1" max="1" width="3" customWidth="1"/>
    <col min="2" max="2" width="19.42578125" bestFit="1" customWidth="1"/>
    <col min="3" max="3" width="18.7109375" bestFit="1" customWidth="1"/>
    <col min="4" max="4" width="27" bestFit="1" customWidth="1"/>
    <col min="5" max="5" width="25" bestFit="1" customWidth="1"/>
    <col min="6" max="6" width="21.85546875" customWidth="1"/>
    <col min="7" max="7" width="17.85546875" customWidth="1"/>
  </cols>
  <sheetData>
    <row r="1" spans="2:12" ht="14.45" customHeight="1" x14ac:dyDescent="0.25">
      <c r="B1" s="253" t="s">
        <v>57</v>
      </c>
      <c r="C1" s="253"/>
      <c r="D1" s="253"/>
      <c r="E1" s="253"/>
      <c r="F1" s="253"/>
      <c r="G1" s="22"/>
      <c r="H1" s="20"/>
      <c r="I1" s="20"/>
      <c r="J1" s="20"/>
      <c r="K1" s="20"/>
      <c r="L1" s="20"/>
    </row>
    <row r="2" spans="2:12" ht="14.45" customHeight="1" thickBot="1" x14ac:dyDescent="0.3">
      <c r="B2" s="254"/>
      <c r="C2" s="254"/>
      <c r="D2" s="254"/>
      <c r="E2" s="254"/>
      <c r="F2" s="254"/>
      <c r="G2" s="22"/>
      <c r="H2" s="20"/>
      <c r="I2" s="20"/>
      <c r="J2" s="20"/>
      <c r="K2" s="20"/>
      <c r="L2" s="20"/>
    </row>
    <row r="3" spans="2:12" ht="23.25" x14ac:dyDescent="0.35">
      <c r="B3" s="38" t="s">
        <v>58</v>
      </c>
      <c r="C3" s="39" t="s">
        <v>59</v>
      </c>
      <c r="D3" s="39" t="s">
        <v>60</v>
      </c>
      <c r="E3" s="39" t="s">
        <v>61</v>
      </c>
      <c r="F3" s="40"/>
    </row>
    <row r="4" spans="2:12" ht="23.25" x14ac:dyDescent="0.35">
      <c r="B4" s="41" t="s">
        <v>62</v>
      </c>
      <c r="C4" s="25"/>
      <c r="D4" s="25"/>
      <c r="E4" s="25">
        <v>5000</v>
      </c>
      <c r="F4" s="34"/>
    </row>
    <row r="5" spans="2:12" ht="23.25" x14ac:dyDescent="0.35">
      <c r="B5" s="42" t="s">
        <v>63</v>
      </c>
      <c r="C5" s="25">
        <v>6000</v>
      </c>
      <c r="D5" s="25"/>
      <c r="E5" s="25">
        <v>5000</v>
      </c>
      <c r="F5" s="34"/>
    </row>
    <row r="6" spans="2:12" ht="23.25" x14ac:dyDescent="0.35">
      <c r="B6" s="42" t="s">
        <v>64</v>
      </c>
      <c r="C6" s="25">
        <v>12000</v>
      </c>
      <c r="D6" s="25">
        <v>5000</v>
      </c>
      <c r="E6" s="25">
        <v>5000</v>
      </c>
      <c r="F6" s="34"/>
    </row>
    <row r="7" spans="2:12" ht="23.25" x14ac:dyDescent="0.35">
      <c r="B7" s="42" t="s">
        <v>65</v>
      </c>
      <c r="C7" s="25">
        <v>12000</v>
      </c>
      <c r="D7" s="25">
        <v>5000</v>
      </c>
      <c r="E7" s="25">
        <v>5000</v>
      </c>
      <c r="F7" s="34"/>
    </row>
    <row r="8" spans="2:12" ht="23.25" x14ac:dyDescent="0.35">
      <c r="B8" s="42"/>
      <c r="C8" s="25"/>
      <c r="D8" s="25"/>
      <c r="E8" s="25"/>
      <c r="F8" s="34"/>
    </row>
    <row r="9" spans="2:12" ht="23.25" x14ac:dyDescent="0.35">
      <c r="B9" s="42"/>
      <c r="C9" s="25"/>
      <c r="D9" s="25"/>
      <c r="E9" s="25"/>
      <c r="F9" s="34"/>
    </row>
    <row r="10" spans="2:12" ht="23.25" x14ac:dyDescent="0.35">
      <c r="B10" s="42"/>
      <c r="C10" s="25"/>
      <c r="D10" s="25"/>
      <c r="E10" s="25"/>
      <c r="F10" s="34"/>
    </row>
    <row r="11" spans="2:12" ht="23.25" x14ac:dyDescent="0.35">
      <c r="B11" s="42"/>
      <c r="C11" s="25"/>
      <c r="D11" s="25"/>
      <c r="E11" s="25"/>
      <c r="F11" s="34"/>
    </row>
    <row r="12" spans="2:12" ht="23.25" x14ac:dyDescent="0.35">
      <c r="B12" s="42"/>
      <c r="C12" s="25"/>
      <c r="D12" s="25"/>
      <c r="E12" s="25"/>
      <c r="F12" s="34"/>
    </row>
    <row r="13" spans="2:12" ht="23.25" x14ac:dyDescent="0.35">
      <c r="B13" s="42"/>
      <c r="C13" s="25"/>
      <c r="D13" s="25"/>
      <c r="E13" s="25"/>
      <c r="F13" s="34"/>
    </row>
    <row r="14" spans="2:12" ht="23.25" x14ac:dyDescent="0.35">
      <c r="B14" s="42"/>
      <c r="C14" s="25"/>
      <c r="D14" s="25"/>
      <c r="E14" s="25"/>
      <c r="F14" s="34"/>
    </row>
    <row r="15" spans="2:12" ht="23.25" x14ac:dyDescent="0.35">
      <c r="B15" s="42"/>
      <c r="C15" s="25"/>
      <c r="D15" s="25"/>
      <c r="E15" s="25"/>
      <c r="F15" s="34"/>
    </row>
    <row r="16" spans="2:12" ht="23.25" x14ac:dyDescent="0.35">
      <c r="B16" s="42"/>
      <c r="C16" s="25"/>
      <c r="D16" s="25"/>
      <c r="E16" s="25"/>
      <c r="F16" s="34"/>
    </row>
    <row r="17" spans="2:6" ht="23.25" x14ac:dyDescent="0.35">
      <c r="B17" s="43"/>
      <c r="C17" s="25"/>
      <c r="D17" s="25"/>
      <c r="E17" s="25"/>
      <c r="F17" s="34"/>
    </row>
    <row r="18" spans="2:6" ht="23.25" x14ac:dyDescent="0.35">
      <c r="B18" s="43"/>
      <c r="C18" s="25"/>
      <c r="D18" s="25"/>
      <c r="E18" s="25"/>
      <c r="F18" s="34"/>
    </row>
    <row r="19" spans="2:6" ht="23.25" x14ac:dyDescent="0.35">
      <c r="B19" s="43"/>
      <c r="C19" s="25"/>
      <c r="D19" s="25"/>
      <c r="E19" s="25"/>
      <c r="F19" s="34"/>
    </row>
    <row r="20" spans="2:6" ht="23.25" x14ac:dyDescent="0.35">
      <c r="B20" s="43"/>
      <c r="C20" s="25"/>
      <c r="D20" s="25"/>
      <c r="E20" s="25"/>
      <c r="F20" s="34"/>
    </row>
    <row r="21" spans="2:6" ht="23.25" x14ac:dyDescent="0.35">
      <c r="B21" s="43"/>
      <c r="C21" s="25"/>
      <c r="D21" s="25"/>
      <c r="E21" s="25"/>
      <c r="F21" s="34"/>
    </row>
    <row r="22" spans="2:6" ht="23.25" x14ac:dyDescent="0.35">
      <c r="B22" s="43"/>
      <c r="C22" s="25"/>
      <c r="D22" s="25"/>
      <c r="E22" s="25"/>
      <c r="F22" s="34"/>
    </row>
    <row r="23" spans="2:6" ht="23.25" x14ac:dyDescent="0.35">
      <c r="B23" s="43"/>
      <c r="C23" s="25"/>
      <c r="D23" s="25"/>
      <c r="E23" s="25"/>
      <c r="F23" s="34"/>
    </row>
    <row r="24" spans="2:6" ht="23.25" x14ac:dyDescent="0.35">
      <c r="B24" s="43"/>
      <c r="C24" s="25"/>
      <c r="D24" s="25"/>
      <c r="E24" s="25"/>
      <c r="F24" s="34"/>
    </row>
    <row r="25" spans="2:6" ht="23.25" x14ac:dyDescent="0.35">
      <c r="B25" s="43"/>
      <c r="C25" s="25"/>
      <c r="D25" s="25"/>
      <c r="E25" s="25"/>
      <c r="F25" s="34"/>
    </row>
    <row r="26" spans="2:6" ht="23.25" x14ac:dyDescent="0.35">
      <c r="B26" s="43"/>
      <c r="C26" s="25"/>
      <c r="D26" s="25"/>
      <c r="E26" s="25"/>
      <c r="F26" s="34"/>
    </row>
    <row r="27" spans="2:6" ht="23.25" x14ac:dyDescent="0.35">
      <c r="B27" s="43"/>
      <c r="C27" s="33"/>
      <c r="D27" s="33"/>
      <c r="E27" s="33"/>
      <c r="F27" s="34"/>
    </row>
    <row r="28" spans="2:6" ht="23.25" x14ac:dyDescent="0.35">
      <c r="B28" s="43"/>
      <c r="C28" s="33"/>
      <c r="D28" s="33"/>
      <c r="E28" s="33"/>
      <c r="F28" s="34"/>
    </row>
    <row r="29" spans="2:6" ht="23.25" x14ac:dyDescent="0.35">
      <c r="B29" s="43"/>
      <c r="C29" s="33"/>
      <c r="D29" s="33"/>
      <c r="E29" s="33"/>
      <c r="F29" s="34"/>
    </row>
    <row r="30" spans="2:6" ht="23.25" x14ac:dyDescent="0.35">
      <c r="B30" s="43"/>
      <c r="C30" s="33"/>
      <c r="D30" s="33"/>
      <c r="E30" s="33"/>
      <c r="F30" s="34"/>
    </row>
    <row r="31" spans="2:6" ht="23.25" x14ac:dyDescent="0.35">
      <c r="B31" s="43"/>
      <c r="C31" s="33"/>
      <c r="D31" s="33"/>
      <c r="E31" s="33"/>
      <c r="F31" s="34"/>
    </row>
    <row r="32" spans="2:6" ht="23.25" x14ac:dyDescent="0.35">
      <c r="B32" s="43"/>
      <c r="C32" s="33"/>
      <c r="D32" s="33"/>
      <c r="E32" s="33"/>
      <c r="F32" s="34"/>
    </row>
    <row r="33" spans="2:6" ht="23.25" x14ac:dyDescent="0.35">
      <c r="B33" s="43"/>
      <c r="C33" s="33"/>
      <c r="D33" s="33"/>
      <c r="E33" s="33"/>
      <c r="F33" s="34"/>
    </row>
    <row r="34" spans="2:6" ht="23.25" x14ac:dyDescent="0.35">
      <c r="B34" s="43"/>
      <c r="C34" s="33"/>
      <c r="D34" s="33"/>
      <c r="E34" s="33"/>
      <c r="F34" s="34"/>
    </row>
    <row r="35" spans="2:6" ht="23.25" x14ac:dyDescent="0.35">
      <c r="B35" s="43"/>
      <c r="C35" s="33"/>
      <c r="D35" s="33"/>
      <c r="E35" s="33"/>
      <c r="F35" s="34"/>
    </row>
    <row r="36" spans="2:6" ht="23.25" x14ac:dyDescent="0.35">
      <c r="B36" s="43"/>
      <c r="C36" s="33"/>
      <c r="D36" s="33"/>
      <c r="E36" s="33"/>
      <c r="F36" s="34"/>
    </row>
    <row r="37" spans="2:6" ht="23.25" x14ac:dyDescent="0.35">
      <c r="B37" s="43"/>
      <c r="C37" s="33"/>
      <c r="D37" s="33"/>
      <c r="E37" s="33"/>
      <c r="F37" s="34"/>
    </row>
    <row r="38" spans="2:6" ht="23.25" x14ac:dyDescent="0.35">
      <c r="B38" s="43"/>
      <c r="C38" s="33"/>
      <c r="D38" s="33"/>
      <c r="E38" s="33"/>
      <c r="F38" s="34"/>
    </row>
    <row r="39" spans="2:6" ht="23.25" x14ac:dyDescent="0.35">
      <c r="B39" s="43"/>
      <c r="C39" s="33"/>
      <c r="D39" s="33"/>
      <c r="E39" s="33"/>
      <c r="F39" s="34"/>
    </row>
    <row r="40" spans="2:6" ht="24" thickBot="1" x14ac:dyDescent="0.4">
      <c r="B40" s="44"/>
      <c r="C40" s="35"/>
      <c r="D40" s="35"/>
      <c r="E40" s="35"/>
      <c r="F40" s="36"/>
    </row>
    <row r="41" spans="2:6" ht="18.75" x14ac:dyDescent="0.3">
      <c r="B41" s="23"/>
      <c r="C41" s="23"/>
      <c r="D41" s="23"/>
      <c r="E41" s="23"/>
      <c r="F41" s="23"/>
    </row>
    <row r="42" spans="2:6" ht="18.75" x14ac:dyDescent="0.3">
      <c r="B42" s="23"/>
      <c r="C42" s="23"/>
      <c r="D42" s="23"/>
      <c r="E42" s="23"/>
      <c r="F42" s="23"/>
    </row>
    <row r="43" spans="2:6" ht="18.75" x14ac:dyDescent="0.3">
      <c r="B43" s="23"/>
      <c r="C43" s="23"/>
      <c r="D43" s="23"/>
      <c r="E43" s="23"/>
      <c r="F43" s="23"/>
    </row>
    <row r="44" spans="2:6" ht="18.75" x14ac:dyDescent="0.3">
      <c r="B44" s="23"/>
      <c r="C44" s="23"/>
      <c r="D44" s="23"/>
      <c r="E44" s="23"/>
      <c r="F44" s="23"/>
    </row>
    <row r="45" spans="2:6" ht="18.75" x14ac:dyDescent="0.3">
      <c r="B45" s="23"/>
      <c r="C45" s="23"/>
      <c r="D45" s="23"/>
      <c r="E45" s="23"/>
      <c r="F45" s="23"/>
    </row>
    <row r="46" spans="2:6" ht="18.75" x14ac:dyDescent="0.3">
      <c r="B46" s="23"/>
      <c r="C46" s="23"/>
      <c r="D46" s="23"/>
      <c r="E46" s="23"/>
      <c r="F46" s="23"/>
    </row>
    <row r="47" spans="2:6" ht="18.75" x14ac:dyDescent="0.3">
      <c r="B47" s="23"/>
      <c r="C47" s="23"/>
      <c r="D47" s="23"/>
      <c r="E47" s="23"/>
      <c r="F47" s="23"/>
    </row>
    <row r="48" spans="2:6" ht="18.75" x14ac:dyDescent="0.3">
      <c r="B48" s="23"/>
      <c r="C48" s="23"/>
      <c r="D48" s="23"/>
      <c r="E48" s="23"/>
      <c r="F48" s="23"/>
    </row>
    <row r="49" spans="2:6" ht="18.75" x14ac:dyDescent="0.3">
      <c r="B49" s="23"/>
      <c r="C49" s="23"/>
      <c r="D49" s="23"/>
      <c r="E49" s="23"/>
      <c r="F49" s="23"/>
    </row>
    <row r="50" spans="2:6" ht="18.75" x14ac:dyDescent="0.3">
      <c r="B50" s="23"/>
      <c r="C50" s="23"/>
      <c r="D50" s="23"/>
      <c r="E50" s="23"/>
      <c r="F50" s="23"/>
    </row>
  </sheetData>
  <mergeCells count="1">
    <mergeCell ref="B1:F2"/>
  </mergeCells>
  <phoneticPr fontId="15" type="noConversion"/>
  <pageMargins left="0.25" right="0.25" top="0.75" bottom="0.75" header="0.3" footer="0.3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:B10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7.42578125" style="1" bestFit="1" customWidth="1"/>
    <col min="4" max="4" width="19.7109375" style="1" customWidth="1"/>
    <col min="5" max="5" width="9" style="1" bestFit="1" customWidth="1"/>
    <col min="6" max="6" width="22.85546875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45519</v>
      </c>
      <c r="D3" s="219"/>
      <c r="E3" s="220"/>
      <c r="F3" s="10" t="s">
        <v>24</v>
      </c>
      <c r="G3" s="221" t="s">
        <v>205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45519</v>
      </c>
      <c r="H4" s="210"/>
    </row>
    <row r="5" spans="1:8" ht="34.9" customHeight="1" x14ac:dyDescent="0.75">
      <c r="A5" s="207" t="s">
        <v>1</v>
      </c>
      <c r="B5" s="208"/>
      <c r="C5" s="207" t="s">
        <v>242</v>
      </c>
      <c r="D5" s="209"/>
      <c r="E5" s="208"/>
      <c r="F5" s="10" t="s">
        <v>26</v>
      </c>
      <c r="G5" s="210">
        <v>45519</v>
      </c>
      <c r="H5" s="210"/>
    </row>
    <row r="6" spans="1:8" ht="33" customHeight="1" x14ac:dyDescent="0.75">
      <c r="A6" s="207" t="s">
        <v>2</v>
      </c>
      <c r="B6" s="208"/>
      <c r="C6" s="207">
        <v>148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73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323</v>
      </c>
      <c r="C9" s="48"/>
      <c r="D9" s="13">
        <v>1</v>
      </c>
      <c r="E9" s="14">
        <v>5</v>
      </c>
      <c r="F9" s="14">
        <f>E9*D9</f>
        <v>5</v>
      </c>
      <c r="G9" s="14">
        <v>1250</v>
      </c>
      <c r="H9" s="15">
        <f>G9*F9</f>
        <v>6250</v>
      </c>
    </row>
    <row r="10" spans="1:8" ht="35.25" x14ac:dyDescent="0.75">
      <c r="A10" s="12">
        <v>2</v>
      </c>
      <c r="B10" s="11" t="s">
        <v>328</v>
      </c>
      <c r="C10" s="47"/>
      <c r="D10" s="13">
        <v>1</v>
      </c>
      <c r="E10" s="14">
        <v>6</v>
      </c>
      <c r="F10" s="14">
        <f>E10*D10</f>
        <v>6</v>
      </c>
      <c r="G10" s="14">
        <v>970</v>
      </c>
      <c r="H10" s="15">
        <f>G10*F10</f>
        <v>5820</v>
      </c>
    </row>
    <row r="11" spans="1:8" ht="35.25" x14ac:dyDescent="0.75">
      <c r="A11" s="12">
        <v>3</v>
      </c>
      <c r="B11" s="11"/>
      <c r="C11" s="16"/>
      <c r="D11" s="13"/>
      <c r="E11" s="14">
        <v>0</v>
      </c>
      <c r="F11" s="14">
        <v>0</v>
      </c>
      <c r="G11" s="14"/>
      <c r="H11" s="15">
        <f t="shared" ref="H11:H17" si="0">D11+F11-E11</f>
        <v>0</v>
      </c>
    </row>
    <row r="12" spans="1:8" ht="35.25" x14ac:dyDescent="0.75">
      <c r="A12" s="12">
        <v>4</v>
      </c>
      <c r="B12" s="11"/>
      <c r="C12" s="6"/>
      <c r="D12" s="13"/>
      <c r="E12" s="14">
        <v>0</v>
      </c>
      <c r="F12" s="14">
        <v>0</v>
      </c>
      <c r="G12" s="14"/>
      <c r="H12" s="15">
        <f t="shared" si="0"/>
        <v>0</v>
      </c>
    </row>
    <row r="13" spans="1:8" ht="35.25" x14ac:dyDescent="0.75">
      <c r="A13" s="12">
        <v>5</v>
      </c>
      <c r="B13" s="11"/>
      <c r="C13" s="6"/>
      <c r="D13" s="13"/>
      <c r="E13" s="14">
        <v>0</v>
      </c>
      <c r="F13" s="14">
        <v>0</v>
      </c>
      <c r="G13" s="14"/>
      <c r="H13" s="15">
        <f t="shared" si="0"/>
        <v>0</v>
      </c>
    </row>
    <row r="14" spans="1:8" ht="35.25" x14ac:dyDescent="0.75">
      <c r="A14" s="12">
        <v>6</v>
      </c>
      <c r="E14" s="7">
        <v>0</v>
      </c>
      <c r="F14" s="7">
        <v>0</v>
      </c>
      <c r="G14" s="7"/>
      <c r="H14" s="15">
        <v>0</v>
      </c>
    </row>
    <row r="15" spans="1:8" ht="33" customHeight="1" x14ac:dyDescent="0.75">
      <c r="A15" s="12">
        <v>7</v>
      </c>
      <c r="B15" s="11"/>
      <c r="C15" s="6"/>
      <c r="D15" s="13"/>
      <c r="E15" s="7">
        <v>0</v>
      </c>
      <c r="F15" s="7">
        <v>0</v>
      </c>
      <c r="G15" s="7"/>
      <c r="H15" s="7">
        <f t="shared" si="0"/>
        <v>0</v>
      </c>
    </row>
    <row r="16" spans="1:8" ht="33" customHeight="1" x14ac:dyDescent="0.75">
      <c r="A16" s="12">
        <v>8</v>
      </c>
      <c r="B16" s="11"/>
      <c r="C16" s="6"/>
      <c r="D16" s="13"/>
      <c r="E16" s="7">
        <v>0</v>
      </c>
      <c r="F16" s="7">
        <v>0</v>
      </c>
      <c r="G16" s="7"/>
      <c r="H16" s="7">
        <f t="shared" si="0"/>
        <v>0</v>
      </c>
    </row>
    <row r="17" spans="1:8" ht="33" customHeight="1" x14ac:dyDescent="0.75">
      <c r="A17" s="12">
        <v>9</v>
      </c>
      <c r="B17" s="11"/>
      <c r="C17" s="6"/>
      <c r="D17" s="13"/>
      <c r="E17" s="7">
        <v>0</v>
      </c>
      <c r="F17" s="7">
        <v>0</v>
      </c>
      <c r="G17" s="7"/>
      <c r="H17" s="7">
        <f t="shared" si="0"/>
        <v>0</v>
      </c>
    </row>
    <row r="18" spans="1:8" ht="33" customHeight="1" x14ac:dyDescent="0.75">
      <c r="A18" s="2"/>
      <c r="B18" s="5"/>
      <c r="C18" s="6"/>
      <c r="D18" s="13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13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SUM(H9:H17)</f>
        <v>12070</v>
      </c>
    </row>
    <row r="21" spans="1:8" ht="33" customHeight="1" x14ac:dyDescent="0.75">
      <c r="A21" s="201" t="str">
        <f>G3</f>
        <v>توريد طوب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8</v>
      </c>
      <c r="C22" s="194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>
        <v>0</v>
      </c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</f>
        <v>12070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B29:H29"/>
    <mergeCell ref="B30:H30"/>
    <mergeCell ref="C26:E26"/>
    <mergeCell ref="F26:H26"/>
    <mergeCell ref="C27:E27"/>
    <mergeCell ref="F27:H27"/>
    <mergeCell ref="B28:H28"/>
    <mergeCell ref="H7:H8"/>
    <mergeCell ref="A20:G20"/>
    <mergeCell ref="A21:A30"/>
    <mergeCell ref="C21:E21"/>
    <mergeCell ref="F21:H21"/>
    <mergeCell ref="C22:E22"/>
    <mergeCell ref="F22:H22"/>
    <mergeCell ref="C23:E23"/>
    <mergeCell ref="F23:H23"/>
    <mergeCell ref="A7:A8"/>
    <mergeCell ref="B7:B8"/>
    <mergeCell ref="C7:C8"/>
    <mergeCell ref="C24:E24"/>
    <mergeCell ref="F24:H24"/>
    <mergeCell ref="C25:E25"/>
    <mergeCell ref="F25:H25"/>
    <mergeCell ref="D7:F7"/>
    <mergeCell ref="A4:B4"/>
    <mergeCell ref="C4:E4"/>
    <mergeCell ref="G4:H4"/>
    <mergeCell ref="H1:H2"/>
    <mergeCell ref="B2:G2"/>
    <mergeCell ref="A3:B3"/>
    <mergeCell ref="C3:E3"/>
    <mergeCell ref="G3:H3"/>
    <mergeCell ref="A5:B5"/>
    <mergeCell ref="C5:E5"/>
    <mergeCell ref="G5:H5"/>
    <mergeCell ref="A6:B6"/>
    <mergeCell ref="C6:E6"/>
    <mergeCell ref="G6:H6"/>
    <mergeCell ref="G7:G8"/>
  </mergeCells>
  <printOptions horizontalCentered="1" verticalCentered="1"/>
  <pageMargins left="0.25" right="0.25" top="0.75" bottom="0.75" header="0.3" footer="0.3"/>
  <pageSetup paperSize="9" scale="56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6" style="1" customWidth="1"/>
    <col min="6" max="6" width="21.7109375" style="1" customWidth="1"/>
    <col min="7" max="7" width="20.140625" style="1" bestFit="1" customWidth="1"/>
    <col min="8" max="8" width="21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45519</v>
      </c>
      <c r="D3" s="219"/>
      <c r="E3" s="220"/>
      <c r="F3" s="10" t="s">
        <v>24</v>
      </c>
      <c r="G3" s="221" t="s">
        <v>121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45519</v>
      </c>
      <c r="H4" s="210"/>
    </row>
    <row r="5" spans="1:8" ht="34.9" customHeight="1" x14ac:dyDescent="0.75">
      <c r="A5" s="207" t="s">
        <v>1</v>
      </c>
      <c r="B5" s="208"/>
      <c r="C5" s="207" t="s">
        <v>321</v>
      </c>
      <c r="D5" s="209"/>
      <c r="E5" s="208"/>
      <c r="F5" s="10" t="s">
        <v>26</v>
      </c>
      <c r="G5" s="210">
        <v>45519</v>
      </c>
      <c r="H5" s="210"/>
    </row>
    <row r="6" spans="1:8" ht="33" customHeight="1" x14ac:dyDescent="0.75">
      <c r="A6" s="207" t="s">
        <v>2</v>
      </c>
      <c r="B6" s="208"/>
      <c r="C6" s="207">
        <v>147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6</v>
      </c>
      <c r="G8" s="206"/>
      <c r="H8" s="206"/>
    </row>
    <row r="9" spans="1:8" ht="35.25" x14ac:dyDescent="0.75">
      <c r="A9" s="12">
        <v>1</v>
      </c>
      <c r="B9" s="11" t="s">
        <v>322</v>
      </c>
      <c r="C9" s="6"/>
      <c r="D9" s="13">
        <v>1</v>
      </c>
      <c r="E9" s="14">
        <v>45</v>
      </c>
      <c r="F9" s="14">
        <f>E9*D9</f>
        <v>45</v>
      </c>
      <c r="G9" s="14">
        <v>2290</v>
      </c>
      <c r="H9" s="15">
        <f>G9*F9</f>
        <v>103050</v>
      </c>
    </row>
    <row r="10" spans="1:8" ht="35.25" x14ac:dyDescent="0.75">
      <c r="A10" s="12">
        <v>2</v>
      </c>
      <c r="B10" s="11"/>
      <c r="C10" s="6"/>
      <c r="D10" s="13"/>
      <c r="E10" s="14"/>
      <c r="F10" s="14">
        <f t="shared" ref="F10:F12" si="0">E10*D10</f>
        <v>0</v>
      </c>
      <c r="G10" s="14"/>
      <c r="H10" s="15">
        <f>G10*F10</f>
        <v>0</v>
      </c>
    </row>
    <row r="11" spans="1:8" ht="35.25" x14ac:dyDescent="0.7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8" ht="35.25" x14ac:dyDescent="0.7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 x14ac:dyDescent="0.7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 x14ac:dyDescent="0.7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7"/>
      <c r="E15" s="7"/>
      <c r="F15" s="7"/>
      <c r="G15" s="7"/>
      <c r="H15" s="7"/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103050</v>
      </c>
    </row>
    <row r="21" spans="1:8" ht="33" customHeight="1" x14ac:dyDescent="0.75">
      <c r="A21" s="201" t="str">
        <f>G3</f>
        <v xml:space="preserve">توريد اسمنت 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>
        <f>C21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103050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H9" sqref="H9:H13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6.85546875" style="1" customWidth="1"/>
    <col min="6" max="6" width="2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45519</v>
      </c>
      <c r="D3" s="219"/>
      <c r="E3" s="220"/>
      <c r="F3" s="10" t="s">
        <v>24</v>
      </c>
      <c r="G3" s="221" t="s">
        <v>315</v>
      </c>
      <c r="H3" s="221"/>
    </row>
    <row r="4" spans="1:8" ht="33" customHeight="1" x14ac:dyDescent="0.75">
      <c r="A4" s="207" t="s">
        <v>15</v>
      </c>
      <c r="B4" s="208"/>
      <c r="C4" s="207" t="s">
        <v>36</v>
      </c>
      <c r="D4" s="209"/>
      <c r="E4" s="208"/>
      <c r="F4" s="10" t="s">
        <v>25</v>
      </c>
      <c r="G4" s="210">
        <v>45519</v>
      </c>
      <c r="H4" s="210"/>
    </row>
    <row r="5" spans="1:8" ht="34.9" customHeight="1" x14ac:dyDescent="0.75">
      <c r="A5" s="207" t="s">
        <v>1</v>
      </c>
      <c r="B5" s="208"/>
      <c r="C5" s="207" t="s">
        <v>142</v>
      </c>
      <c r="D5" s="209"/>
      <c r="E5" s="208"/>
      <c r="F5" s="10" t="s">
        <v>26</v>
      </c>
      <c r="G5" s="210">
        <v>45519</v>
      </c>
      <c r="H5" s="210"/>
    </row>
    <row r="6" spans="1:8" ht="33" customHeight="1" x14ac:dyDescent="0.75">
      <c r="A6" s="207" t="s">
        <v>2</v>
      </c>
      <c r="B6" s="208"/>
      <c r="C6" s="207">
        <v>146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 t="s">
        <v>143</v>
      </c>
      <c r="E8" s="9" t="s">
        <v>316</v>
      </c>
      <c r="F8" s="9" t="s">
        <v>6</v>
      </c>
      <c r="G8" s="206"/>
      <c r="H8" s="206"/>
    </row>
    <row r="9" spans="1:8" ht="51" x14ac:dyDescent="0.75">
      <c r="A9" s="12">
        <v>1</v>
      </c>
      <c r="B9" s="11" t="s">
        <v>317</v>
      </c>
      <c r="C9" s="6"/>
      <c r="D9" s="13">
        <v>100</v>
      </c>
      <c r="E9" s="14">
        <v>0.3</v>
      </c>
      <c r="F9" s="14">
        <f>E9*D9</f>
        <v>30</v>
      </c>
      <c r="G9" s="14">
        <v>90</v>
      </c>
      <c r="H9" s="15">
        <f>G9*F9</f>
        <v>2700</v>
      </c>
    </row>
    <row r="10" spans="1:8" ht="51" x14ac:dyDescent="0.75">
      <c r="A10" s="12">
        <v>2</v>
      </c>
      <c r="B10" s="11" t="s">
        <v>318</v>
      </c>
      <c r="C10" s="6"/>
      <c r="D10" s="13">
        <v>43</v>
      </c>
      <c r="E10" s="14">
        <v>0.3</v>
      </c>
      <c r="F10" s="14">
        <f t="shared" ref="F10:F16" si="0">E10*D10</f>
        <v>12.9</v>
      </c>
      <c r="G10" s="14">
        <v>90</v>
      </c>
      <c r="H10" s="15">
        <f t="shared" ref="H10:H11" si="1">G10*F10</f>
        <v>1161</v>
      </c>
    </row>
    <row r="11" spans="1:8" ht="51" x14ac:dyDescent="0.75">
      <c r="A11" s="12">
        <v>3</v>
      </c>
      <c r="B11" s="11" t="s">
        <v>319</v>
      </c>
      <c r="C11" s="6"/>
      <c r="D11" s="13">
        <v>108</v>
      </c>
      <c r="E11" s="14">
        <v>0.4</v>
      </c>
      <c r="F11" s="14">
        <f t="shared" si="0"/>
        <v>43.2</v>
      </c>
      <c r="G11" s="14">
        <v>270</v>
      </c>
      <c r="H11" s="15">
        <f t="shared" si="1"/>
        <v>11664</v>
      </c>
    </row>
    <row r="12" spans="1:8" ht="51" x14ac:dyDescent="0.75">
      <c r="A12" s="12">
        <v>4</v>
      </c>
      <c r="B12" s="11" t="s">
        <v>320</v>
      </c>
      <c r="C12" s="6"/>
      <c r="D12" s="13">
        <v>53</v>
      </c>
      <c r="E12" s="14">
        <v>0.4</v>
      </c>
      <c r="F12" s="14">
        <f t="shared" si="0"/>
        <v>21.200000000000003</v>
      </c>
      <c r="G12" s="14">
        <v>180</v>
      </c>
      <c r="H12" s="15">
        <f>G12*F12</f>
        <v>3816.0000000000005</v>
      </c>
    </row>
    <row r="13" spans="1:8" ht="51" x14ac:dyDescent="0.75">
      <c r="A13" s="12">
        <v>5</v>
      </c>
      <c r="B13" s="11" t="s">
        <v>317</v>
      </c>
      <c r="C13" s="6"/>
      <c r="D13" s="13">
        <v>2</v>
      </c>
      <c r="E13" s="14">
        <v>0.2</v>
      </c>
      <c r="F13" s="14">
        <f t="shared" si="0"/>
        <v>0.4</v>
      </c>
      <c r="G13" s="14">
        <v>2250</v>
      </c>
      <c r="H13" s="15">
        <f>G13*F13</f>
        <v>900</v>
      </c>
    </row>
    <row r="14" spans="1:8" ht="35.25" x14ac:dyDescent="0.75">
      <c r="A14" s="12"/>
      <c r="B14" s="11"/>
      <c r="C14" s="16"/>
      <c r="D14" s="13"/>
      <c r="E14" s="7"/>
      <c r="F14" s="14">
        <f t="shared" si="0"/>
        <v>0</v>
      </c>
      <c r="G14" s="7"/>
      <c r="H14" s="15">
        <f>G14*F14</f>
        <v>0</v>
      </c>
    </row>
    <row r="15" spans="1:8" ht="33" customHeight="1" x14ac:dyDescent="0.75">
      <c r="A15" s="2"/>
      <c r="B15" s="5"/>
      <c r="C15" s="6"/>
      <c r="D15" s="13"/>
      <c r="E15" s="7"/>
      <c r="F15" s="14">
        <f t="shared" si="0"/>
        <v>0</v>
      </c>
      <c r="G15" s="7"/>
      <c r="H15" s="7"/>
    </row>
    <row r="16" spans="1:8" ht="33" customHeight="1" x14ac:dyDescent="0.75">
      <c r="A16" s="2"/>
      <c r="B16" s="5"/>
      <c r="C16" s="6"/>
      <c r="D16" s="13"/>
      <c r="E16" s="7"/>
      <c r="F16" s="14">
        <f t="shared" si="0"/>
        <v>0</v>
      </c>
      <c r="G16" s="7"/>
      <c r="H16" s="7"/>
    </row>
    <row r="17" spans="1:8" ht="33" customHeight="1" x14ac:dyDescent="0.75">
      <c r="A17" s="2"/>
      <c r="B17" s="5"/>
      <c r="C17" s="6"/>
      <c r="D17" s="13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198" t="s">
        <v>16</v>
      </c>
      <c r="B20" s="199"/>
      <c r="C20" s="199"/>
      <c r="D20" s="199"/>
      <c r="E20" s="199"/>
      <c r="F20" s="199"/>
      <c r="G20" s="200"/>
      <c r="H20" s="142">
        <f>SUM(H9:H14)</f>
        <v>20241</v>
      </c>
    </row>
    <row r="21" spans="1:8" ht="33" customHeight="1" x14ac:dyDescent="0.75">
      <c r="A21" s="201" t="str">
        <f>G3</f>
        <v xml:space="preserve">اعمال كهربية </v>
      </c>
      <c r="B21" s="4" t="s">
        <v>7</v>
      </c>
      <c r="C21" s="202"/>
      <c r="D21" s="195"/>
      <c r="E21" s="195"/>
      <c r="F21" s="196" t="s">
        <v>21</v>
      </c>
      <c r="G21" s="196"/>
      <c r="H21" s="197"/>
    </row>
    <row r="22" spans="1:8" ht="33" customHeight="1" x14ac:dyDescent="0.75">
      <c r="A22" s="201"/>
      <c r="B22" s="4" t="s">
        <v>40</v>
      </c>
      <c r="C22" s="194">
        <f>C21</f>
        <v>0</v>
      </c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9</v>
      </c>
      <c r="C23" s="194">
        <f>C21*0%</f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10</v>
      </c>
      <c r="C24" s="194">
        <f>C21*0%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11</v>
      </c>
      <c r="C25" s="194"/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12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13</v>
      </c>
      <c r="C27" s="194">
        <f>H20-C26</f>
        <v>20241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203" t="s">
        <v>17</v>
      </c>
      <c r="C28" s="203"/>
      <c r="D28" s="203"/>
      <c r="E28" s="203"/>
      <c r="F28" s="203"/>
      <c r="G28" s="203"/>
      <c r="H28" s="203"/>
    </row>
    <row r="29" spans="1:8" ht="99.6" customHeight="1" x14ac:dyDescent="0.75">
      <c r="A29" s="201"/>
      <c r="B29" s="204" t="s">
        <v>18</v>
      </c>
      <c r="C29" s="204"/>
      <c r="D29" s="204"/>
      <c r="E29" s="204"/>
      <c r="F29" s="204"/>
      <c r="G29" s="204"/>
      <c r="H29" s="204"/>
    </row>
    <row r="30" spans="1:8" ht="90" customHeight="1" x14ac:dyDescent="0.75">
      <c r="A30" s="201"/>
      <c r="B30" s="204" t="s">
        <v>33</v>
      </c>
      <c r="C30" s="204"/>
      <c r="D30" s="204"/>
      <c r="E30" s="204"/>
      <c r="F30" s="204"/>
      <c r="G30" s="204"/>
      <c r="H30" s="204"/>
    </row>
    <row r="31" spans="1:8" ht="33" customHeight="1" x14ac:dyDescent="0.75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honeticPr fontId="15" type="noConversion"/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rightToLeft="1" view="pageBreakPreview" topLeftCell="A19" zoomScale="70" zoomScaleNormal="100" zoomScaleSheetLayoutView="70" workbookViewId="0">
      <selection activeCell="C28" sqref="C28:E28"/>
    </sheetView>
  </sheetViews>
  <sheetFormatPr defaultColWidth="14" defaultRowHeight="33" customHeight="1" x14ac:dyDescent="0.75"/>
  <cols>
    <col min="1" max="1" width="7.5703125" style="1" customWidth="1"/>
    <col min="2" max="2" width="58.42578125" style="1" customWidth="1"/>
    <col min="3" max="3" width="10.85546875" style="1" customWidth="1"/>
    <col min="4" max="4" width="19.7109375" style="1" customWidth="1"/>
    <col min="5" max="5" width="22.7109375" style="1" customWidth="1"/>
    <col min="6" max="6" width="24" style="1" customWidth="1"/>
    <col min="7" max="7" width="20.140625" style="1" bestFit="1" customWidth="1"/>
    <col min="8" max="8" width="20.42578125" style="1" bestFit="1" customWidth="1"/>
    <col min="9" max="246" width="14" style="1"/>
    <col min="247" max="248" width="14" style="1" customWidth="1"/>
    <col min="249" max="249" width="55.42578125" style="1" bestFit="1" customWidth="1"/>
    <col min="250" max="250" width="1.42578125" style="1" customWidth="1"/>
    <col min="251" max="251" width="14" style="1" customWidth="1"/>
    <col min="252" max="252" width="41.42578125" style="1" bestFit="1" customWidth="1"/>
    <col min="253" max="502" width="14" style="1"/>
    <col min="503" max="504" width="14" style="1" customWidth="1"/>
    <col min="505" max="505" width="55.42578125" style="1" bestFit="1" customWidth="1"/>
    <col min="506" max="506" width="1.42578125" style="1" customWidth="1"/>
    <col min="507" max="507" width="14" style="1" customWidth="1"/>
    <col min="508" max="508" width="41.42578125" style="1" bestFit="1" customWidth="1"/>
    <col min="509" max="758" width="14" style="1"/>
    <col min="759" max="760" width="14" style="1" customWidth="1"/>
    <col min="761" max="761" width="55.42578125" style="1" bestFit="1" customWidth="1"/>
    <col min="762" max="762" width="1.42578125" style="1" customWidth="1"/>
    <col min="763" max="763" width="14" style="1" customWidth="1"/>
    <col min="764" max="764" width="41.42578125" style="1" bestFit="1" customWidth="1"/>
    <col min="765" max="1014" width="14" style="1"/>
    <col min="1015" max="1016" width="14" style="1" customWidth="1"/>
    <col min="1017" max="1017" width="55.42578125" style="1" bestFit="1" customWidth="1"/>
    <col min="1018" max="1018" width="1.42578125" style="1" customWidth="1"/>
    <col min="1019" max="1019" width="14" style="1" customWidth="1"/>
    <col min="1020" max="1020" width="41.42578125" style="1" bestFit="1" customWidth="1"/>
    <col min="1021" max="1270" width="14" style="1"/>
    <col min="1271" max="1272" width="14" style="1" customWidth="1"/>
    <col min="1273" max="1273" width="55.42578125" style="1" bestFit="1" customWidth="1"/>
    <col min="1274" max="1274" width="1.42578125" style="1" customWidth="1"/>
    <col min="1275" max="1275" width="14" style="1" customWidth="1"/>
    <col min="1276" max="1276" width="41.42578125" style="1" bestFit="1" customWidth="1"/>
    <col min="1277" max="1526" width="14" style="1"/>
    <col min="1527" max="1528" width="14" style="1" customWidth="1"/>
    <col min="1529" max="1529" width="55.42578125" style="1" bestFit="1" customWidth="1"/>
    <col min="1530" max="1530" width="1.42578125" style="1" customWidth="1"/>
    <col min="1531" max="1531" width="14" style="1" customWidth="1"/>
    <col min="1532" max="1532" width="41.42578125" style="1" bestFit="1" customWidth="1"/>
    <col min="1533" max="1782" width="14" style="1"/>
    <col min="1783" max="1784" width="14" style="1" customWidth="1"/>
    <col min="1785" max="1785" width="55.42578125" style="1" bestFit="1" customWidth="1"/>
    <col min="1786" max="1786" width="1.42578125" style="1" customWidth="1"/>
    <col min="1787" max="1787" width="14" style="1" customWidth="1"/>
    <col min="1788" max="1788" width="41.42578125" style="1" bestFit="1" customWidth="1"/>
    <col min="1789" max="2038" width="14" style="1"/>
    <col min="2039" max="2040" width="14" style="1" customWidth="1"/>
    <col min="2041" max="2041" width="55.42578125" style="1" bestFit="1" customWidth="1"/>
    <col min="2042" max="2042" width="1.42578125" style="1" customWidth="1"/>
    <col min="2043" max="2043" width="14" style="1" customWidth="1"/>
    <col min="2044" max="2044" width="41.42578125" style="1" bestFit="1" customWidth="1"/>
    <col min="2045" max="2294" width="14" style="1"/>
    <col min="2295" max="2296" width="14" style="1" customWidth="1"/>
    <col min="2297" max="2297" width="55.42578125" style="1" bestFit="1" customWidth="1"/>
    <col min="2298" max="2298" width="1.42578125" style="1" customWidth="1"/>
    <col min="2299" max="2299" width="14" style="1" customWidth="1"/>
    <col min="2300" max="2300" width="41.42578125" style="1" bestFit="1" customWidth="1"/>
    <col min="2301" max="2550" width="14" style="1"/>
    <col min="2551" max="2552" width="14" style="1" customWidth="1"/>
    <col min="2553" max="2553" width="55.42578125" style="1" bestFit="1" customWidth="1"/>
    <col min="2554" max="2554" width="1.42578125" style="1" customWidth="1"/>
    <col min="2555" max="2555" width="14" style="1" customWidth="1"/>
    <col min="2556" max="2556" width="41.42578125" style="1" bestFit="1" customWidth="1"/>
    <col min="2557" max="2806" width="14" style="1"/>
    <col min="2807" max="2808" width="14" style="1" customWidth="1"/>
    <col min="2809" max="2809" width="55.42578125" style="1" bestFit="1" customWidth="1"/>
    <col min="2810" max="2810" width="1.42578125" style="1" customWidth="1"/>
    <col min="2811" max="2811" width="14" style="1" customWidth="1"/>
    <col min="2812" max="2812" width="41.42578125" style="1" bestFit="1" customWidth="1"/>
    <col min="2813" max="3062" width="14" style="1"/>
    <col min="3063" max="3064" width="14" style="1" customWidth="1"/>
    <col min="3065" max="3065" width="55.42578125" style="1" bestFit="1" customWidth="1"/>
    <col min="3066" max="3066" width="1.42578125" style="1" customWidth="1"/>
    <col min="3067" max="3067" width="14" style="1" customWidth="1"/>
    <col min="3068" max="3068" width="41.42578125" style="1" bestFit="1" customWidth="1"/>
    <col min="3069" max="3318" width="14" style="1"/>
    <col min="3319" max="3320" width="14" style="1" customWidth="1"/>
    <col min="3321" max="3321" width="55.42578125" style="1" bestFit="1" customWidth="1"/>
    <col min="3322" max="3322" width="1.42578125" style="1" customWidth="1"/>
    <col min="3323" max="3323" width="14" style="1" customWidth="1"/>
    <col min="3324" max="3324" width="41.42578125" style="1" bestFit="1" customWidth="1"/>
    <col min="3325" max="3574" width="14" style="1"/>
    <col min="3575" max="3576" width="14" style="1" customWidth="1"/>
    <col min="3577" max="3577" width="55.42578125" style="1" bestFit="1" customWidth="1"/>
    <col min="3578" max="3578" width="1.42578125" style="1" customWidth="1"/>
    <col min="3579" max="3579" width="14" style="1" customWidth="1"/>
    <col min="3580" max="3580" width="41.42578125" style="1" bestFit="1" customWidth="1"/>
    <col min="3581" max="3830" width="14" style="1"/>
    <col min="3831" max="3832" width="14" style="1" customWidth="1"/>
    <col min="3833" max="3833" width="55.42578125" style="1" bestFit="1" customWidth="1"/>
    <col min="3834" max="3834" width="1.42578125" style="1" customWidth="1"/>
    <col min="3835" max="3835" width="14" style="1" customWidth="1"/>
    <col min="3836" max="3836" width="41.42578125" style="1" bestFit="1" customWidth="1"/>
    <col min="3837" max="4086" width="14" style="1"/>
    <col min="4087" max="4088" width="14" style="1" customWidth="1"/>
    <col min="4089" max="4089" width="55.42578125" style="1" bestFit="1" customWidth="1"/>
    <col min="4090" max="4090" width="1.42578125" style="1" customWidth="1"/>
    <col min="4091" max="4091" width="14" style="1" customWidth="1"/>
    <col min="4092" max="4092" width="41.42578125" style="1" bestFit="1" customWidth="1"/>
    <col min="4093" max="4342" width="14" style="1"/>
    <col min="4343" max="4344" width="14" style="1" customWidth="1"/>
    <col min="4345" max="4345" width="55.42578125" style="1" bestFit="1" customWidth="1"/>
    <col min="4346" max="4346" width="1.42578125" style="1" customWidth="1"/>
    <col min="4347" max="4347" width="14" style="1" customWidth="1"/>
    <col min="4348" max="4348" width="41.42578125" style="1" bestFit="1" customWidth="1"/>
    <col min="4349" max="4598" width="14" style="1"/>
    <col min="4599" max="4600" width="14" style="1" customWidth="1"/>
    <col min="4601" max="4601" width="55.42578125" style="1" bestFit="1" customWidth="1"/>
    <col min="4602" max="4602" width="1.42578125" style="1" customWidth="1"/>
    <col min="4603" max="4603" width="14" style="1" customWidth="1"/>
    <col min="4604" max="4604" width="41.42578125" style="1" bestFit="1" customWidth="1"/>
    <col min="4605" max="4854" width="14" style="1"/>
    <col min="4855" max="4856" width="14" style="1" customWidth="1"/>
    <col min="4857" max="4857" width="55.42578125" style="1" bestFit="1" customWidth="1"/>
    <col min="4858" max="4858" width="1.42578125" style="1" customWidth="1"/>
    <col min="4859" max="4859" width="14" style="1" customWidth="1"/>
    <col min="4860" max="4860" width="41.42578125" style="1" bestFit="1" customWidth="1"/>
    <col min="4861" max="5110" width="14" style="1"/>
    <col min="5111" max="5112" width="14" style="1" customWidth="1"/>
    <col min="5113" max="5113" width="55.42578125" style="1" bestFit="1" customWidth="1"/>
    <col min="5114" max="5114" width="1.42578125" style="1" customWidth="1"/>
    <col min="5115" max="5115" width="14" style="1" customWidth="1"/>
    <col min="5116" max="5116" width="41.42578125" style="1" bestFit="1" customWidth="1"/>
    <col min="5117" max="5366" width="14" style="1"/>
    <col min="5367" max="5368" width="14" style="1" customWidth="1"/>
    <col min="5369" max="5369" width="55.42578125" style="1" bestFit="1" customWidth="1"/>
    <col min="5370" max="5370" width="1.42578125" style="1" customWidth="1"/>
    <col min="5371" max="5371" width="14" style="1" customWidth="1"/>
    <col min="5372" max="5372" width="41.42578125" style="1" bestFit="1" customWidth="1"/>
    <col min="5373" max="5622" width="14" style="1"/>
    <col min="5623" max="5624" width="14" style="1" customWidth="1"/>
    <col min="5625" max="5625" width="55.42578125" style="1" bestFit="1" customWidth="1"/>
    <col min="5626" max="5626" width="1.42578125" style="1" customWidth="1"/>
    <col min="5627" max="5627" width="14" style="1" customWidth="1"/>
    <col min="5628" max="5628" width="41.42578125" style="1" bestFit="1" customWidth="1"/>
    <col min="5629" max="5878" width="14" style="1"/>
    <col min="5879" max="5880" width="14" style="1" customWidth="1"/>
    <col min="5881" max="5881" width="55.42578125" style="1" bestFit="1" customWidth="1"/>
    <col min="5882" max="5882" width="1.42578125" style="1" customWidth="1"/>
    <col min="5883" max="5883" width="14" style="1" customWidth="1"/>
    <col min="5884" max="5884" width="41.42578125" style="1" bestFit="1" customWidth="1"/>
    <col min="5885" max="6134" width="14" style="1"/>
    <col min="6135" max="6136" width="14" style="1" customWidth="1"/>
    <col min="6137" max="6137" width="55.42578125" style="1" bestFit="1" customWidth="1"/>
    <col min="6138" max="6138" width="1.42578125" style="1" customWidth="1"/>
    <col min="6139" max="6139" width="14" style="1" customWidth="1"/>
    <col min="6140" max="6140" width="41.42578125" style="1" bestFit="1" customWidth="1"/>
    <col min="6141" max="6390" width="14" style="1"/>
    <col min="6391" max="6392" width="14" style="1" customWidth="1"/>
    <col min="6393" max="6393" width="55.42578125" style="1" bestFit="1" customWidth="1"/>
    <col min="6394" max="6394" width="1.42578125" style="1" customWidth="1"/>
    <col min="6395" max="6395" width="14" style="1" customWidth="1"/>
    <col min="6396" max="6396" width="41.42578125" style="1" bestFit="1" customWidth="1"/>
    <col min="6397" max="6646" width="14" style="1"/>
    <col min="6647" max="6648" width="14" style="1" customWidth="1"/>
    <col min="6649" max="6649" width="55.42578125" style="1" bestFit="1" customWidth="1"/>
    <col min="6650" max="6650" width="1.42578125" style="1" customWidth="1"/>
    <col min="6651" max="6651" width="14" style="1" customWidth="1"/>
    <col min="6652" max="6652" width="41.42578125" style="1" bestFit="1" customWidth="1"/>
    <col min="6653" max="6902" width="14" style="1"/>
    <col min="6903" max="6904" width="14" style="1" customWidth="1"/>
    <col min="6905" max="6905" width="55.42578125" style="1" bestFit="1" customWidth="1"/>
    <col min="6906" max="6906" width="1.42578125" style="1" customWidth="1"/>
    <col min="6907" max="6907" width="14" style="1" customWidth="1"/>
    <col min="6908" max="6908" width="41.42578125" style="1" bestFit="1" customWidth="1"/>
    <col min="6909" max="7158" width="14" style="1"/>
    <col min="7159" max="7160" width="14" style="1" customWidth="1"/>
    <col min="7161" max="7161" width="55.42578125" style="1" bestFit="1" customWidth="1"/>
    <col min="7162" max="7162" width="1.42578125" style="1" customWidth="1"/>
    <col min="7163" max="7163" width="14" style="1" customWidth="1"/>
    <col min="7164" max="7164" width="41.42578125" style="1" bestFit="1" customWidth="1"/>
    <col min="7165" max="7414" width="14" style="1"/>
    <col min="7415" max="7416" width="14" style="1" customWidth="1"/>
    <col min="7417" max="7417" width="55.42578125" style="1" bestFit="1" customWidth="1"/>
    <col min="7418" max="7418" width="1.42578125" style="1" customWidth="1"/>
    <col min="7419" max="7419" width="14" style="1" customWidth="1"/>
    <col min="7420" max="7420" width="41.42578125" style="1" bestFit="1" customWidth="1"/>
    <col min="7421" max="7670" width="14" style="1"/>
    <col min="7671" max="7672" width="14" style="1" customWidth="1"/>
    <col min="7673" max="7673" width="55.42578125" style="1" bestFit="1" customWidth="1"/>
    <col min="7674" max="7674" width="1.42578125" style="1" customWidth="1"/>
    <col min="7675" max="7675" width="14" style="1" customWidth="1"/>
    <col min="7676" max="7676" width="41.42578125" style="1" bestFit="1" customWidth="1"/>
    <col min="7677" max="7926" width="14" style="1"/>
    <col min="7927" max="7928" width="14" style="1" customWidth="1"/>
    <col min="7929" max="7929" width="55.42578125" style="1" bestFit="1" customWidth="1"/>
    <col min="7930" max="7930" width="1.42578125" style="1" customWidth="1"/>
    <col min="7931" max="7931" width="14" style="1" customWidth="1"/>
    <col min="7932" max="7932" width="41.42578125" style="1" bestFit="1" customWidth="1"/>
    <col min="7933" max="8182" width="14" style="1"/>
    <col min="8183" max="8184" width="14" style="1" customWidth="1"/>
    <col min="8185" max="8185" width="55.42578125" style="1" bestFit="1" customWidth="1"/>
    <col min="8186" max="8186" width="1.42578125" style="1" customWidth="1"/>
    <col min="8187" max="8187" width="14" style="1" customWidth="1"/>
    <col min="8188" max="8188" width="41.42578125" style="1" bestFit="1" customWidth="1"/>
    <col min="8189" max="8438" width="14" style="1"/>
    <col min="8439" max="8440" width="14" style="1" customWidth="1"/>
    <col min="8441" max="8441" width="55.42578125" style="1" bestFit="1" customWidth="1"/>
    <col min="8442" max="8442" width="1.42578125" style="1" customWidth="1"/>
    <col min="8443" max="8443" width="14" style="1" customWidth="1"/>
    <col min="8444" max="8444" width="41.42578125" style="1" bestFit="1" customWidth="1"/>
    <col min="8445" max="8694" width="14" style="1"/>
    <col min="8695" max="8696" width="14" style="1" customWidth="1"/>
    <col min="8697" max="8697" width="55.42578125" style="1" bestFit="1" customWidth="1"/>
    <col min="8698" max="8698" width="1.42578125" style="1" customWidth="1"/>
    <col min="8699" max="8699" width="14" style="1" customWidth="1"/>
    <col min="8700" max="8700" width="41.42578125" style="1" bestFit="1" customWidth="1"/>
    <col min="8701" max="8950" width="14" style="1"/>
    <col min="8951" max="8952" width="14" style="1" customWidth="1"/>
    <col min="8953" max="8953" width="55.42578125" style="1" bestFit="1" customWidth="1"/>
    <col min="8954" max="8954" width="1.42578125" style="1" customWidth="1"/>
    <col min="8955" max="8955" width="14" style="1" customWidth="1"/>
    <col min="8956" max="8956" width="41.42578125" style="1" bestFit="1" customWidth="1"/>
    <col min="8957" max="9206" width="14" style="1"/>
    <col min="9207" max="9208" width="14" style="1" customWidth="1"/>
    <col min="9209" max="9209" width="55.42578125" style="1" bestFit="1" customWidth="1"/>
    <col min="9210" max="9210" width="1.42578125" style="1" customWidth="1"/>
    <col min="9211" max="9211" width="14" style="1" customWidth="1"/>
    <col min="9212" max="9212" width="41.42578125" style="1" bestFit="1" customWidth="1"/>
    <col min="9213" max="9462" width="14" style="1"/>
    <col min="9463" max="9464" width="14" style="1" customWidth="1"/>
    <col min="9465" max="9465" width="55.42578125" style="1" bestFit="1" customWidth="1"/>
    <col min="9466" max="9466" width="1.42578125" style="1" customWidth="1"/>
    <col min="9467" max="9467" width="14" style="1" customWidth="1"/>
    <col min="9468" max="9468" width="41.42578125" style="1" bestFit="1" customWidth="1"/>
    <col min="9469" max="9718" width="14" style="1"/>
    <col min="9719" max="9720" width="14" style="1" customWidth="1"/>
    <col min="9721" max="9721" width="55.42578125" style="1" bestFit="1" customWidth="1"/>
    <col min="9722" max="9722" width="1.42578125" style="1" customWidth="1"/>
    <col min="9723" max="9723" width="14" style="1" customWidth="1"/>
    <col min="9724" max="9724" width="41.42578125" style="1" bestFit="1" customWidth="1"/>
    <col min="9725" max="9974" width="14" style="1"/>
    <col min="9975" max="9976" width="14" style="1" customWidth="1"/>
    <col min="9977" max="9977" width="55.42578125" style="1" bestFit="1" customWidth="1"/>
    <col min="9978" max="9978" width="1.42578125" style="1" customWidth="1"/>
    <col min="9979" max="9979" width="14" style="1" customWidth="1"/>
    <col min="9980" max="9980" width="41.42578125" style="1" bestFit="1" customWidth="1"/>
    <col min="9981" max="10230" width="14" style="1"/>
    <col min="10231" max="10232" width="14" style="1" customWidth="1"/>
    <col min="10233" max="10233" width="55.42578125" style="1" bestFit="1" customWidth="1"/>
    <col min="10234" max="10234" width="1.42578125" style="1" customWidth="1"/>
    <col min="10235" max="10235" width="14" style="1" customWidth="1"/>
    <col min="10236" max="10236" width="41.42578125" style="1" bestFit="1" customWidth="1"/>
    <col min="10237" max="10486" width="14" style="1"/>
    <col min="10487" max="10488" width="14" style="1" customWidth="1"/>
    <col min="10489" max="10489" width="55.42578125" style="1" bestFit="1" customWidth="1"/>
    <col min="10490" max="10490" width="1.42578125" style="1" customWidth="1"/>
    <col min="10491" max="10491" width="14" style="1" customWidth="1"/>
    <col min="10492" max="10492" width="41.42578125" style="1" bestFit="1" customWidth="1"/>
    <col min="10493" max="10742" width="14" style="1"/>
    <col min="10743" max="10744" width="14" style="1" customWidth="1"/>
    <col min="10745" max="10745" width="55.42578125" style="1" bestFit="1" customWidth="1"/>
    <col min="10746" max="10746" width="1.42578125" style="1" customWidth="1"/>
    <col min="10747" max="10747" width="14" style="1" customWidth="1"/>
    <col min="10748" max="10748" width="41.42578125" style="1" bestFit="1" customWidth="1"/>
    <col min="10749" max="10998" width="14" style="1"/>
    <col min="10999" max="11000" width="14" style="1" customWidth="1"/>
    <col min="11001" max="11001" width="55.42578125" style="1" bestFit="1" customWidth="1"/>
    <col min="11002" max="11002" width="1.42578125" style="1" customWidth="1"/>
    <col min="11003" max="11003" width="14" style="1" customWidth="1"/>
    <col min="11004" max="11004" width="41.42578125" style="1" bestFit="1" customWidth="1"/>
    <col min="11005" max="11254" width="14" style="1"/>
    <col min="11255" max="11256" width="14" style="1" customWidth="1"/>
    <col min="11257" max="11257" width="55.42578125" style="1" bestFit="1" customWidth="1"/>
    <col min="11258" max="11258" width="1.42578125" style="1" customWidth="1"/>
    <col min="11259" max="11259" width="14" style="1" customWidth="1"/>
    <col min="11260" max="11260" width="41.42578125" style="1" bestFit="1" customWidth="1"/>
    <col min="11261" max="11510" width="14" style="1"/>
    <col min="11511" max="11512" width="14" style="1" customWidth="1"/>
    <col min="11513" max="11513" width="55.42578125" style="1" bestFit="1" customWidth="1"/>
    <col min="11514" max="11514" width="1.42578125" style="1" customWidth="1"/>
    <col min="11515" max="11515" width="14" style="1" customWidth="1"/>
    <col min="11516" max="11516" width="41.42578125" style="1" bestFit="1" customWidth="1"/>
    <col min="11517" max="11766" width="14" style="1"/>
    <col min="11767" max="11768" width="14" style="1" customWidth="1"/>
    <col min="11769" max="11769" width="55.42578125" style="1" bestFit="1" customWidth="1"/>
    <col min="11770" max="11770" width="1.42578125" style="1" customWidth="1"/>
    <col min="11771" max="11771" width="14" style="1" customWidth="1"/>
    <col min="11772" max="11772" width="41.42578125" style="1" bestFit="1" customWidth="1"/>
    <col min="11773" max="12022" width="14" style="1"/>
    <col min="12023" max="12024" width="14" style="1" customWidth="1"/>
    <col min="12025" max="12025" width="55.42578125" style="1" bestFit="1" customWidth="1"/>
    <col min="12026" max="12026" width="1.42578125" style="1" customWidth="1"/>
    <col min="12027" max="12027" width="14" style="1" customWidth="1"/>
    <col min="12028" max="12028" width="41.42578125" style="1" bestFit="1" customWidth="1"/>
    <col min="12029" max="12278" width="14" style="1"/>
    <col min="12279" max="12280" width="14" style="1" customWidth="1"/>
    <col min="12281" max="12281" width="55.42578125" style="1" bestFit="1" customWidth="1"/>
    <col min="12282" max="12282" width="1.42578125" style="1" customWidth="1"/>
    <col min="12283" max="12283" width="14" style="1" customWidth="1"/>
    <col min="12284" max="12284" width="41.42578125" style="1" bestFit="1" customWidth="1"/>
    <col min="12285" max="12534" width="14" style="1"/>
    <col min="12535" max="12536" width="14" style="1" customWidth="1"/>
    <col min="12537" max="12537" width="55.42578125" style="1" bestFit="1" customWidth="1"/>
    <col min="12538" max="12538" width="1.42578125" style="1" customWidth="1"/>
    <col min="12539" max="12539" width="14" style="1" customWidth="1"/>
    <col min="12540" max="12540" width="41.42578125" style="1" bestFit="1" customWidth="1"/>
    <col min="12541" max="12790" width="14" style="1"/>
    <col min="12791" max="12792" width="14" style="1" customWidth="1"/>
    <col min="12793" max="12793" width="55.42578125" style="1" bestFit="1" customWidth="1"/>
    <col min="12794" max="12794" width="1.42578125" style="1" customWidth="1"/>
    <col min="12795" max="12795" width="14" style="1" customWidth="1"/>
    <col min="12796" max="12796" width="41.42578125" style="1" bestFit="1" customWidth="1"/>
    <col min="12797" max="13046" width="14" style="1"/>
    <col min="13047" max="13048" width="14" style="1" customWidth="1"/>
    <col min="13049" max="13049" width="55.42578125" style="1" bestFit="1" customWidth="1"/>
    <col min="13050" max="13050" width="1.42578125" style="1" customWidth="1"/>
    <col min="13051" max="13051" width="14" style="1" customWidth="1"/>
    <col min="13052" max="13052" width="41.42578125" style="1" bestFit="1" customWidth="1"/>
    <col min="13053" max="13302" width="14" style="1"/>
    <col min="13303" max="13304" width="14" style="1" customWidth="1"/>
    <col min="13305" max="13305" width="55.42578125" style="1" bestFit="1" customWidth="1"/>
    <col min="13306" max="13306" width="1.42578125" style="1" customWidth="1"/>
    <col min="13307" max="13307" width="14" style="1" customWidth="1"/>
    <col min="13308" max="13308" width="41.42578125" style="1" bestFit="1" customWidth="1"/>
    <col min="13309" max="13558" width="14" style="1"/>
    <col min="13559" max="13560" width="14" style="1" customWidth="1"/>
    <col min="13561" max="13561" width="55.42578125" style="1" bestFit="1" customWidth="1"/>
    <col min="13562" max="13562" width="1.42578125" style="1" customWidth="1"/>
    <col min="13563" max="13563" width="14" style="1" customWidth="1"/>
    <col min="13564" max="13564" width="41.42578125" style="1" bestFit="1" customWidth="1"/>
    <col min="13565" max="13814" width="14" style="1"/>
    <col min="13815" max="13816" width="14" style="1" customWidth="1"/>
    <col min="13817" max="13817" width="55.42578125" style="1" bestFit="1" customWidth="1"/>
    <col min="13818" max="13818" width="1.42578125" style="1" customWidth="1"/>
    <col min="13819" max="13819" width="14" style="1" customWidth="1"/>
    <col min="13820" max="13820" width="41.42578125" style="1" bestFit="1" customWidth="1"/>
    <col min="13821" max="14070" width="14" style="1"/>
    <col min="14071" max="14072" width="14" style="1" customWidth="1"/>
    <col min="14073" max="14073" width="55.42578125" style="1" bestFit="1" customWidth="1"/>
    <col min="14074" max="14074" width="1.42578125" style="1" customWidth="1"/>
    <col min="14075" max="14075" width="14" style="1" customWidth="1"/>
    <col min="14076" max="14076" width="41.42578125" style="1" bestFit="1" customWidth="1"/>
    <col min="14077" max="14326" width="14" style="1"/>
    <col min="14327" max="14328" width="14" style="1" customWidth="1"/>
    <col min="14329" max="14329" width="55.42578125" style="1" bestFit="1" customWidth="1"/>
    <col min="14330" max="14330" width="1.42578125" style="1" customWidth="1"/>
    <col min="14331" max="14331" width="14" style="1" customWidth="1"/>
    <col min="14332" max="14332" width="41.42578125" style="1" bestFit="1" customWidth="1"/>
    <col min="14333" max="14582" width="14" style="1"/>
    <col min="14583" max="14584" width="14" style="1" customWidth="1"/>
    <col min="14585" max="14585" width="55.42578125" style="1" bestFit="1" customWidth="1"/>
    <col min="14586" max="14586" width="1.42578125" style="1" customWidth="1"/>
    <col min="14587" max="14587" width="14" style="1" customWidth="1"/>
    <col min="14588" max="14588" width="41.42578125" style="1" bestFit="1" customWidth="1"/>
    <col min="14589" max="14838" width="14" style="1"/>
    <col min="14839" max="14840" width="14" style="1" customWidth="1"/>
    <col min="14841" max="14841" width="55.42578125" style="1" bestFit="1" customWidth="1"/>
    <col min="14842" max="14842" width="1.42578125" style="1" customWidth="1"/>
    <col min="14843" max="14843" width="14" style="1" customWidth="1"/>
    <col min="14844" max="14844" width="41.42578125" style="1" bestFit="1" customWidth="1"/>
    <col min="14845" max="15094" width="14" style="1"/>
    <col min="15095" max="15096" width="14" style="1" customWidth="1"/>
    <col min="15097" max="15097" width="55.42578125" style="1" bestFit="1" customWidth="1"/>
    <col min="15098" max="15098" width="1.42578125" style="1" customWidth="1"/>
    <col min="15099" max="15099" width="14" style="1" customWidth="1"/>
    <col min="15100" max="15100" width="41.42578125" style="1" bestFit="1" customWidth="1"/>
    <col min="15101" max="15350" width="14" style="1"/>
    <col min="15351" max="15352" width="14" style="1" customWidth="1"/>
    <col min="15353" max="15353" width="55.42578125" style="1" bestFit="1" customWidth="1"/>
    <col min="15354" max="15354" width="1.42578125" style="1" customWidth="1"/>
    <col min="15355" max="15355" width="14" style="1" customWidth="1"/>
    <col min="15356" max="15356" width="41.42578125" style="1" bestFit="1" customWidth="1"/>
    <col min="15357" max="15606" width="14" style="1"/>
    <col min="15607" max="15608" width="14" style="1" customWidth="1"/>
    <col min="15609" max="15609" width="55.42578125" style="1" bestFit="1" customWidth="1"/>
    <col min="15610" max="15610" width="1.42578125" style="1" customWidth="1"/>
    <col min="15611" max="15611" width="14" style="1" customWidth="1"/>
    <col min="15612" max="15612" width="41.42578125" style="1" bestFit="1" customWidth="1"/>
    <col min="15613" max="15862" width="14" style="1"/>
    <col min="15863" max="15864" width="14" style="1" customWidth="1"/>
    <col min="15865" max="15865" width="55.42578125" style="1" bestFit="1" customWidth="1"/>
    <col min="15866" max="15866" width="1.42578125" style="1" customWidth="1"/>
    <col min="15867" max="15867" width="14" style="1" customWidth="1"/>
    <col min="15868" max="15868" width="41.42578125" style="1" bestFit="1" customWidth="1"/>
    <col min="15869" max="16118" width="14" style="1"/>
    <col min="16119" max="16120" width="14" style="1" customWidth="1"/>
    <col min="16121" max="16121" width="55.42578125" style="1" bestFit="1" customWidth="1"/>
    <col min="16122" max="16122" width="1.42578125" style="1" customWidth="1"/>
    <col min="16123" max="16123" width="14" style="1" customWidth="1"/>
    <col min="16124" max="16124" width="41.42578125" style="1" bestFit="1" customWidth="1"/>
    <col min="16125" max="16384" width="14" style="1"/>
  </cols>
  <sheetData>
    <row r="1" spans="1:8" ht="70.150000000000006" customHeight="1" x14ac:dyDescent="0.75">
      <c r="H1" s="215" t="s">
        <v>29</v>
      </c>
    </row>
    <row r="2" spans="1:8" ht="67.150000000000006" customHeight="1" x14ac:dyDescent="0.75">
      <c r="B2" s="217" t="s">
        <v>19</v>
      </c>
      <c r="C2" s="217"/>
      <c r="D2" s="217"/>
      <c r="E2" s="217"/>
      <c r="F2" s="217"/>
      <c r="G2" s="217"/>
      <c r="H2" s="216"/>
    </row>
    <row r="3" spans="1:8" ht="33" customHeight="1" x14ac:dyDescent="0.75">
      <c r="A3" s="207" t="s">
        <v>0</v>
      </c>
      <c r="B3" s="208"/>
      <c r="C3" s="218">
        <v>45519</v>
      </c>
      <c r="D3" s="219"/>
      <c r="E3" s="220"/>
      <c r="F3" s="10" t="s">
        <v>24</v>
      </c>
      <c r="G3" s="221" t="s">
        <v>138</v>
      </c>
      <c r="H3" s="221"/>
    </row>
    <row r="4" spans="1:8" ht="33" customHeight="1" x14ac:dyDescent="0.75">
      <c r="A4" s="207" t="s">
        <v>313</v>
      </c>
      <c r="B4" s="208"/>
      <c r="C4" s="207" t="s">
        <v>36</v>
      </c>
      <c r="D4" s="209"/>
      <c r="E4" s="208"/>
      <c r="F4" s="10" t="s">
        <v>25</v>
      </c>
      <c r="G4" s="210">
        <v>45519</v>
      </c>
      <c r="H4" s="210"/>
    </row>
    <row r="5" spans="1:8" ht="34.9" customHeight="1" x14ac:dyDescent="0.75">
      <c r="A5" s="207" t="s">
        <v>1</v>
      </c>
      <c r="B5" s="208"/>
      <c r="C5" s="207" t="s">
        <v>139</v>
      </c>
      <c r="D5" s="209"/>
      <c r="E5" s="208"/>
      <c r="F5" s="10" t="s">
        <v>26</v>
      </c>
      <c r="G5" s="210">
        <v>45519</v>
      </c>
      <c r="H5" s="210"/>
    </row>
    <row r="6" spans="1:8" ht="33" customHeight="1" x14ac:dyDescent="0.75">
      <c r="A6" s="207" t="s">
        <v>2</v>
      </c>
      <c r="B6" s="208"/>
      <c r="C6" s="207">
        <v>145</v>
      </c>
      <c r="D6" s="209"/>
      <c r="E6" s="208"/>
      <c r="F6" s="10" t="s">
        <v>27</v>
      </c>
      <c r="G6" s="211"/>
      <c r="H6" s="211"/>
    </row>
    <row r="7" spans="1:8" ht="33" customHeight="1" x14ac:dyDescent="0.75">
      <c r="A7" s="212" t="s">
        <v>14</v>
      </c>
      <c r="B7" s="205" t="s">
        <v>3</v>
      </c>
      <c r="C7" s="205" t="s">
        <v>4</v>
      </c>
      <c r="D7" s="214" t="s">
        <v>5</v>
      </c>
      <c r="E7" s="214"/>
      <c r="F7" s="214"/>
      <c r="G7" s="205" t="s">
        <v>23</v>
      </c>
      <c r="H7" s="205" t="s">
        <v>22</v>
      </c>
    </row>
    <row r="8" spans="1:8" ht="33" customHeight="1" x14ac:dyDescent="0.75">
      <c r="A8" s="213"/>
      <c r="B8" s="206"/>
      <c r="C8" s="206"/>
      <c r="D8" s="9"/>
      <c r="E8" s="9"/>
      <c r="F8" s="9" t="s">
        <v>146</v>
      </c>
      <c r="G8" s="206"/>
      <c r="H8" s="206"/>
    </row>
    <row r="9" spans="1:8" ht="35.25" x14ac:dyDescent="0.75">
      <c r="A9" s="12">
        <v>1</v>
      </c>
      <c r="B9" s="11" t="s">
        <v>314</v>
      </c>
      <c r="C9" s="6"/>
      <c r="D9" s="13">
        <v>1</v>
      </c>
      <c r="E9" s="14">
        <v>1</v>
      </c>
      <c r="F9" s="14">
        <f>E9*D9</f>
        <v>1</v>
      </c>
      <c r="G9" s="14">
        <v>45053</v>
      </c>
      <c r="H9" s="15">
        <f>G9*F9</f>
        <v>45053</v>
      </c>
    </row>
    <row r="10" spans="1:8" ht="35.25" x14ac:dyDescent="0.75">
      <c r="A10" s="12"/>
      <c r="B10" s="11"/>
      <c r="C10" s="6"/>
      <c r="D10" s="13"/>
      <c r="E10" s="14"/>
      <c r="F10" s="14">
        <f>E10*D10</f>
        <v>0</v>
      </c>
      <c r="G10" s="14"/>
      <c r="H10" s="15">
        <f>G10*F10</f>
        <v>0</v>
      </c>
    </row>
    <row r="11" spans="1:8" ht="35.25" x14ac:dyDescent="0.75">
      <c r="A11" s="12">
        <v>2</v>
      </c>
      <c r="B11" s="11"/>
      <c r="C11" s="6"/>
      <c r="D11" s="13"/>
      <c r="E11" s="14"/>
      <c r="F11" s="14">
        <f>E11*D11</f>
        <v>0</v>
      </c>
      <c r="G11" s="14"/>
      <c r="H11" s="15">
        <f t="shared" ref="H11:H12" si="0">G11*F11</f>
        <v>0</v>
      </c>
    </row>
    <row r="12" spans="1:8" ht="35.25" x14ac:dyDescent="0.75">
      <c r="A12" s="12">
        <v>3</v>
      </c>
      <c r="B12" s="11"/>
      <c r="C12" s="6"/>
      <c r="D12" s="13"/>
      <c r="E12" s="14"/>
      <c r="F12" s="14">
        <f t="shared" ref="F12:F13" si="1">E12*D12</f>
        <v>0</v>
      </c>
      <c r="G12" s="14"/>
      <c r="H12" s="15">
        <f t="shared" si="0"/>
        <v>0</v>
      </c>
    </row>
    <row r="13" spans="1:8" ht="35.25" x14ac:dyDescent="0.75">
      <c r="A13" s="12">
        <v>4</v>
      </c>
      <c r="C13" s="6"/>
      <c r="D13" s="13"/>
      <c r="E13" s="14"/>
      <c r="F13" s="14">
        <f t="shared" si="1"/>
        <v>0</v>
      </c>
      <c r="G13" s="14"/>
      <c r="H13" s="15">
        <f>G13*F13</f>
        <v>0</v>
      </c>
    </row>
    <row r="14" spans="1:8" ht="35.25" x14ac:dyDescent="0.75">
      <c r="A14" s="12">
        <v>5</v>
      </c>
      <c r="B14" s="11"/>
      <c r="C14" s="6"/>
      <c r="D14" s="7"/>
      <c r="E14" s="14"/>
      <c r="F14" s="14"/>
      <c r="G14" s="14"/>
      <c r="H14" s="15">
        <f>G14*F14</f>
        <v>0</v>
      </c>
    </row>
    <row r="15" spans="1:8" ht="35.25" x14ac:dyDescent="0.75">
      <c r="A15" s="12"/>
      <c r="B15" s="11"/>
      <c r="C15" s="16"/>
      <c r="D15" s="7"/>
      <c r="E15" s="7"/>
      <c r="F15" s="7"/>
      <c r="G15" s="7"/>
      <c r="H15" s="15">
        <f>G15*F15</f>
        <v>0</v>
      </c>
    </row>
    <row r="16" spans="1:8" ht="33" customHeight="1" x14ac:dyDescent="0.75">
      <c r="A16" s="2"/>
      <c r="B16" s="5"/>
      <c r="C16" s="6"/>
      <c r="D16" s="7"/>
      <c r="E16" s="7"/>
      <c r="F16" s="7"/>
      <c r="G16" s="7"/>
      <c r="H16" s="7"/>
    </row>
    <row r="17" spans="1:8" ht="33" customHeight="1" x14ac:dyDescent="0.75">
      <c r="A17" s="2"/>
      <c r="B17" s="5"/>
      <c r="C17" s="6"/>
      <c r="D17" s="7"/>
      <c r="E17" s="7"/>
      <c r="F17" s="7"/>
      <c r="G17" s="7"/>
      <c r="H17" s="7"/>
    </row>
    <row r="18" spans="1:8" ht="33" customHeight="1" x14ac:dyDescent="0.75">
      <c r="A18" s="2"/>
      <c r="B18" s="5"/>
      <c r="C18" s="6"/>
      <c r="D18" s="7"/>
      <c r="E18" s="7"/>
      <c r="F18" s="7"/>
      <c r="G18" s="7"/>
      <c r="H18" s="7"/>
    </row>
    <row r="19" spans="1:8" ht="33" customHeight="1" x14ac:dyDescent="0.75">
      <c r="A19" s="2"/>
      <c r="B19" s="5"/>
      <c r="C19" s="6"/>
      <c r="D19" s="7"/>
      <c r="E19" s="7"/>
      <c r="F19" s="7"/>
      <c r="G19" s="7"/>
      <c r="H19" s="7"/>
    </row>
    <row r="20" spans="1:8" ht="33" customHeight="1" x14ac:dyDescent="0.75">
      <c r="A20" s="2"/>
      <c r="B20" s="5"/>
      <c r="C20" s="6"/>
      <c r="D20" s="7"/>
      <c r="E20" s="7"/>
      <c r="F20" s="7"/>
      <c r="G20" s="7"/>
      <c r="H20" s="7"/>
    </row>
    <row r="21" spans="1:8" ht="33" customHeight="1" x14ac:dyDescent="0.75">
      <c r="A21" s="198" t="s">
        <v>16</v>
      </c>
      <c r="B21" s="199"/>
      <c r="C21" s="199"/>
      <c r="D21" s="199"/>
      <c r="E21" s="199"/>
      <c r="F21" s="199"/>
      <c r="G21" s="200"/>
      <c r="H21" s="142">
        <f>SUM(H9:H15)</f>
        <v>45053</v>
      </c>
    </row>
    <row r="22" spans="1:8" ht="33" customHeight="1" x14ac:dyDescent="0.75">
      <c r="A22" s="201" t="str">
        <f>G3</f>
        <v xml:space="preserve">توريدات كهربية </v>
      </c>
      <c r="B22" s="4" t="s">
        <v>7</v>
      </c>
      <c r="C22" s="202"/>
      <c r="D22" s="195"/>
      <c r="E22" s="195"/>
      <c r="F22" s="196" t="s">
        <v>21</v>
      </c>
      <c r="G22" s="196"/>
      <c r="H22" s="197"/>
    </row>
    <row r="23" spans="1:8" ht="33" customHeight="1" x14ac:dyDescent="0.75">
      <c r="A23" s="201"/>
      <c r="B23" s="4" t="s">
        <v>8</v>
      </c>
      <c r="C23" s="194">
        <v>0</v>
      </c>
      <c r="D23" s="195"/>
      <c r="E23" s="195"/>
      <c r="F23" s="196" t="s">
        <v>21</v>
      </c>
      <c r="G23" s="196"/>
      <c r="H23" s="197"/>
    </row>
    <row r="24" spans="1:8" ht="33" customHeight="1" x14ac:dyDescent="0.75">
      <c r="A24" s="201"/>
      <c r="B24" s="4" t="s">
        <v>9</v>
      </c>
      <c r="C24" s="194">
        <f>C22*0%</f>
        <v>0</v>
      </c>
      <c r="D24" s="195"/>
      <c r="E24" s="195"/>
      <c r="F24" s="196" t="s">
        <v>21</v>
      </c>
      <c r="G24" s="196"/>
      <c r="H24" s="197"/>
    </row>
    <row r="25" spans="1:8" ht="33" customHeight="1" x14ac:dyDescent="0.75">
      <c r="A25" s="201"/>
      <c r="B25" s="4" t="s">
        <v>10</v>
      </c>
      <c r="C25" s="194">
        <f>C22*0%</f>
        <v>0</v>
      </c>
      <c r="D25" s="195"/>
      <c r="E25" s="195"/>
      <c r="F25" s="196" t="s">
        <v>21</v>
      </c>
      <c r="G25" s="196"/>
      <c r="H25" s="197"/>
    </row>
    <row r="26" spans="1:8" ht="33" customHeight="1" x14ac:dyDescent="0.75">
      <c r="A26" s="201"/>
      <c r="B26" s="4" t="s">
        <v>11</v>
      </c>
      <c r="C26" s="194"/>
      <c r="D26" s="195"/>
      <c r="E26" s="195"/>
      <c r="F26" s="196" t="s">
        <v>21</v>
      </c>
      <c r="G26" s="196"/>
      <c r="H26" s="197"/>
    </row>
    <row r="27" spans="1:8" ht="33" customHeight="1" x14ac:dyDescent="0.75">
      <c r="A27" s="201"/>
      <c r="B27" s="4" t="s">
        <v>12</v>
      </c>
      <c r="C27" s="194">
        <v>0</v>
      </c>
      <c r="D27" s="195"/>
      <c r="E27" s="195"/>
      <c r="F27" s="196" t="s">
        <v>21</v>
      </c>
      <c r="G27" s="196"/>
      <c r="H27" s="197"/>
    </row>
    <row r="28" spans="1:8" ht="33" customHeight="1" x14ac:dyDescent="0.75">
      <c r="A28" s="201"/>
      <c r="B28" s="4" t="s">
        <v>13</v>
      </c>
      <c r="C28" s="222">
        <f>H21-C23</f>
        <v>45053</v>
      </c>
      <c r="D28" s="223"/>
      <c r="E28" s="223"/>
      <c r="F28" s="196" t="s">
        <v>21</v>
      </c>
      <c r="G28" s="196"/>
      <c r="H28" s="197"/>
    </row>
    <row r="29" spans="1:8" ht="33" customHeight="1" x14ac:dyDescent="0.75">
      <c r="A29" s="201"/>
      <c r="B29" s="203" t="s">
        <v>17</v>
      </c>
      <c r="C29" s="203"/>
      <c r="D29" s="203"/>
      <c r="E29" s="203"/>
      <c r="F29" s="203"/>
      <c r="G29" s="203"/>
      <c r="H29" s="203"/>
    </row>
    <row r="30" spans="1:8" ht="99.6" customHeight="1" x14ac:dyDescent="0.75">
      <c r="A30" s="201"/>
      <c r="B30" s="204" t="s">
        <v>18</v>
      </c>
      <c r="C30" s="204"/>
      <c r="D30" s="204"/>
      <c r="E30" s="204"/>
      <c r="F30" s="204"/>
      <c r="G30" s="204"/>
      <c r="H30" s="204"/>
    </row>
    <row r="31" spans="1:8" ht="90" customHeight="1" x14ac:dyDescent="0.75">
      <c r="A31" s="201"/>
      <c r="B31" s="204" t="s">
        <v>33</v>
      </c>
      <c r="C31" s="204"/>
      <c r="D31" s="204"/>
      <c r="E31" s="204"/>
      <c r="F31" s="204"/>
      <c r="G31" s="204"/>
      <c r="H31" s="204"/>
    </row>
    <row r="32" spans="1:8" ht="33" customHeight="1" x14ac:dyDescent="0.75">
      <c r="A32" s="3"/>
      <c r="B32" s="3"/>
      <c r="C32" s="3"/>
      <c r="D32" s="3"/>
      <c r="E32" s="3"/>
      <c r="F32" s="3"/>
      <c r="G32" s="3"/>
      <c r="H32" s="3"/>
    </row>
  </sheetData>
  <mergeCells count="39">
    <mergeCell ref="C28:E28"/>
    <mergeCell ref="F28:H28"/>
    <mergeCell ref="A21:G21"/>
    <mergeCell ref="A22:A31"/>
    <mergeCell ref="C22:E22"/>
    <mergeCell ref="F22:H22"/>
    <mergeCell ref="C23:E23"/>
    <mergeCell ref="F23:H23"/>
    <mergeCell ref="C24:E24"/>
    <mergeCell ref="F24:H24"/>
    <mergeCell ref="C25:E25"/>
    <mergeCell ref="F25:H25"/>
    <mergeCell ref="B29:H29"/>
    <mergeCell ref="B30:H30"/>
    <mergeCell ref="B31:H31"/>
    <mergeCell ref="C26:E26"/>
    <mergeCell ref="F26:H26"/>
    <mergeCell ref="C27:E27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7:H27"/>
    <mergeCell ref="A4:B4"/>
    <mergeCell ref="C4:E4"/>
    <mergeCell ref="G4:H4"/>
    <mergeCell ref="H1:H2"/>
    <mergeCell ref="B2:G2"/>
    <mergeCell ref="A3:B3"/>
    <mergeCell ref="C3:E3"/>
    <mergeCell ref="G3:H3"/>
  </mergeCells>
  <phoneticPr fontId="15" type="noConversion"/>
  <printOptions horizontalCentered="1" verticalCentered="1"/>
  <pageMargins left="0.25" right="0.25" top="0.75" bottom="0.75" header="0.3" footer="0.3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55</vt:i4>
      </vt:variant>
      <vt:variant>
        <vt:lpstr>Named Ranges</vt:lpstr>
      </vt:variant>
      <vt:variant>
        <vt:i4>53</vt:i4>
      </vt:variant>
    </vt:vector>
  </HeadingPairs>
  <TitlesOfParts>
    <vt:vector size="108" baseType="lpstr">
      <vt:lpstr>Sheet2</vt:lpstr>
      <vt:lpstr>مجمع (2)</vt:lpstr>
      <vt:lpstr>مجمع</vt:lpstr>
      <vt:lpstr>مستخلص (150)</vt:lpstr>
      <vt:lpstr>مستخلص (149)</vt:lpstr>
      <vt:lpstr>مستخلص (148)</vt:lpstr>
      <vt:lpstr>مستخلص (147)</vt:lpstr>
      <vt:lpstr>مستخلص (146)</vt:lpstr>
      <vt:lpstr>مستخلص (145)</vt:lpstr>
      <vt:lpstr>مستخلص (144)</vt:lpstr>
      <vt:lpstr>مستخلص (143)</vt:lpstr>
      <vt:lpstr>مستخلص (142)</vt:lpstr>
      <vt:lpstr>مستخلص (141)</vt:lpstr>
      <vt:lpstr>مستخلص (140)</vt:lpstr>
      <vt:lpstr>مستخلص (139)</vt:lpstr>
      <vt:lpstr>مستخلص (138)</vt:lpstr>
      <vt:lpstr>مستخلص (137)</vt:lpstr>
      <vt:lpstr>مستخلص (136)</vt:lpstr>
      <vt:lpstr>مستخلص (135)</vt:lpstr>
      <vt:lpstr>مستخلص (134)</vt:lpstr>
      <vt:lpstr>مستخلص (133)</vt:lpstr>
      <vt:lpstr>مستخلص (132)</vt:lpstr>
      <vt:lpstr>مستخلص (131)</vt:lpstr>
      <vt:lpstr>مستخلص (130)</vt:lpstr>
      <vt:lpstr>مستخلص (129)</vt:lpstr>
      <vt:lpstr>مستخلص (128)</vt:lpstr>
      <vt:lpstr>مستخلص (127)</vt:lpstr>
      <vt:lpstr>مستخلص (126)</vt:lpstr>
      <vt:lpstr>مستخلص (125)</vt:lpstr>
      <vt:lpstr>مستخلص (124)</vt:lpstr>
      <vt:lpstr>مستخلص (123)</vt:lpstr>
      <vt:lpstr>مستخلص (122)</vt:lpstr>
      <vt:lpstr>مستخلص (121)</vt:lpstr>
      <vt:lpstr>مستخلص (120)</vt:lpstr>
      <vt:lpstr>مستخلص (119)</vt:lpstr>
      <vt:lpstr>مستخلص (118)</vt:lpstr>
      <vt:lpstr>مستخلص (117)</vt:lpstr>
      <vt:lpstr>مستخلص (116)</vt:lpstr>
      <vt:lpstr>مستخلص (115)</vt:lpstr>
      <vt:lpstr>مستخلص (114)</vt:lpstr>
      <vt:lpstr>مستخلص (113)</vt:lpstr>
      <vt:lpstr>مستخلص (112)</vt:lpstr>
      <vt:lpstr>مستخلص (111)</vt:lpstr>
      <vt:lpstr>مستخلص (110)</vt:lpstr>
      <vt:lpstr>مستخلص (109)</vt:lpstr>
      <vt:lpstr>مستخلص (108)</vt:lpstr>
      <vt:lpstr>مستخلص (107)</vt:lpstr>
      <vt:lpstr>مستخلص (106)</vt:lpstr>
      <vt:lpstr>مستخلص (105)</vt:lpstr>
      <vt:lpstr>مستخلص (104)</vt:lpstr>
      <vt:lpstr>مستخلص (103)</vt:lpstr>
      <vt:lpstr>مستخلص (102)</vt:lpstr>
      <vt:lpstr>مستخلص 101</vt:lpstr>
      <vt:lpstr>مصاريف الشركة</vt:lpstr>
      <vt:lpstr>رواتب</vt:lpstr>
      <vt:lpstr>رواتب!Print_Area</vt:lpstr>
      <vt:lpstr>مجمع!Print_Area</vt:lpstr>
      <vt:lpstr>'مجمع (2)'!Print_Area</vt:lpstr>
      <vt:lpstr>'مستخلص (102)'!Print_Area</vt:lpstr>
      <vt:lpstr>'مستخلص (103)'!Print_Area</vt:lpstr>
      <vt:lpstr>'مستخلص (104)'!Print_Area</vt:lpstr>
      <vt:lpstr>'مستخلص (105)'!Print_Area</vt:lpstr>
      <vt:lpstr>'مستخلص (106)'!Print_Area</vt:lpstr>
      <vt:lpstr>'مستخلص (107)'!Print_Area</vt:lpstr>
      <vt:lpstr>'مستخلص (108)'!Print_Area</vt:lpstr>
      <vt:lpstr>'مستخلص (109)'!Print_Area</vt:lpstr>
      <vt:lpstr>'مستخلص (110)'!Print_Area</vt:lpstr>
      <vt:lpstr>'مستخلص (111)'!Print_Area</vt:lpstr>
      <vt:lpstr>'مستخلص (112)'!Print_Area</vt:lpstr>
      <vt:lpstr>'مستخلص (113)'!Print_Area</vt:lpstr>
      <vt:lpstr>'مستخلص (114)'!Print_Area</vt:lpstr>
      <vt:lpstr>'مستخلص (115)'!Print_Area</vt:lpstr>
      <vt:lpstr>'مستخلص (116)'!Print_Area</vt:lpstr>
      <vt:lpstr>'مستخلص (117)'!Print_Area</vt:lpstr>
      <vt:lpstr>'مستخلص (118)'!Print_Area</vt:lpstr>
      <vt:lpstr>'مستخلص (119)'!Print_Area</vt:lpstr>
      <vt:lpstr>'مستخلص (120)'!Print_Area</vt:lpstr>
      <vt:lpstr>'مستخلص (121)'!Print_Area</vt:lpstr>
      <vt:lpstr>'مستخلص (122)'!Print_Area</vt:lpstr>
      <vt:lpstr>'مستخلص (123)'!Print_Area</vt:lpstr>
      <vt:lpstr>'مستخلص (124)'!Print_Area</vt:lpstr>
      <vt:lpstr>'مستخلص (125)'!Print_Area</vt:lpstr>
      <vt:lpstr>'مستخلص (126)'!Print_Area</vt:lpstr>
      <vt:lpstr>'مستخلص (127)'!Print_Area</vt:lpstr>
      <vt:lpstr>'مستخلص (128)'!Print_Area</vt:lpstr>
      <vt:lpstr>'مستخلص (129)'!Print_Area</vt:lpstr>
      <vt:lpstr>'مستخلص (130)'!Print_Area</vt:lpstr>
      <vt:lpstr>'مستخلص (131)'!Print_Area</vt:lpstr>
      <vt:lpstr>'مستخلص (132)'!Print_Area</vt:lpstr>
      <vt:lpstr>'مستخلص (133)'!Print_Area</vt:lpstr>
      <vt:lpstr>'مستخلص (134)'!Print_Area</vt:lpstr>
      <vt:lpstr>'مستخلص (135)'!Print_Area</vt:lpstr>
      <vt:lpstr>'مستخلص (136)'!Print_Area</vt:lpstr>
      <vt:lpstr>'مستخلص (137)'!Print_Area</vt:lpstr>
      <vt:lpstr>'مستخلص (138)'!Print_Area</vt:lpstr>
      <vt:lpstr>'مستخلص (139)'!Print_Area</vt:lpstr>
      <vt:lpstr>'مستخلص (140)'!Print_Area</vt:lpstr>
      <vt:lpstr>'مستخلص (141)'!Print_Area</vt:lpstr>
      <vt:lpstr>'مستخلص (142)'!Print_Area</vt:lpstr>
      <vt:lpstr>'مستخلص (143)'!Print_Area</vt:lpstr>
      <vt:lpstr>'مستخلص (144)'!Print_Area</vt:lpstr>
      <vt:lpstr>'مستخلص (145)'!Print_Area</vt:lpstr>
      <vt:lpstr>'مستخلص (146)'!Print_Area</vt:lpstr>
      <vt:lpstr>'مستخلص (147)'!Print_Area</vt:lpstr>
      <vt:lpstr>'مستخلص (148)'!Print_Area</vt:lpstr>
      <vt:lpstr>'مستخلص (149)'!Print_Area</vt:lpstr>
      <vt:lpstr>'مستخلص (150)'!Print_Area</vt:lpstr>
      <vt:lpstr>'مصاريف الشركة'!Print_Area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Saber</dc:creator>
  <cp:lastModifiedBy>Mr Oday</cp:lastModifiedBy>
  <cp:lastPrinted>2024-08-17T07:57:17Z</cp:lastPrinted>
  <dcterms:created xsi:type="dcterms:W3CDTF">2020-06-11T13:21:11Z</dcterms:created>
  <dcterms:modified xsi:type="dcterms:W3CDTF">2024-09-30T16:46:58Z</dcterms:modified>
</cp:coreProperties>
</file>